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240" yWindow="45" windowWidth="12120" windowHeight="8445" activeTab="12"/>
  </bookViews>
  <sheets>
    <sheet name="Mau 1-1" sheetId="1" r:id="rId1"/>
    <sheet name="mau 1-2" sheetId="2" r:id="rId2"/>
    <sheet name="K6" sheetId="4" r:id="rId3"/>
    <sheet name="K7" sheetId="5" r:id="rId4"/>
    <sheet name="Sheet2" sheetId="14" state="hidden" r:id="rId5"/>
    <sheet name="K8" sheetId="6" r:id="rId6"/>
    <sheet name="Sheet3" sheetId="15" state="hidden" r:id="rId7"/>
    <sheet name="K9" sheetId="7" r:id="rId8"/>
    <sheet name="Toan truong" sheetId="8" r:id="rId9"/>
    <sheet name="Tu chon" sheetId="12" r:id="rId10"/>
    <sheet name="CSVC" sheetId="9" r:id="rId11"/>
    <sheet name="DN1" sheetId="10" r:id="rId12"/>
    <sheet name="DN2" sheetId="11" r:id="rId13"/>
    <sheet name="Sheet1" sheetId="13" r:id="rId14"/>
    <sheet name="Sheet4" sheetId="16" r:id="rId15"/>
  </sheets>
  <definedNames>
    <definedName name="_xlnm._FilterDatabase" localSheetId="2" hidden="1">'K6'!$A$4:$U$36</definedName>
    <definedName name="_xlnm._FilterDatabase" localSheetId="3" hidden="1">'K7'!$A$4:$U$36</definedName>
    <definedName name="_xlnm._FilterDatabase" localSheetId="5" hidden="1">'K8'!$A$4:$U$36</definedName>
    <definedName name="_xlnm._FilterDatabase" localSheetId="7" hidden="1">'K9'!$A$1:$U$36</definedName>
    <definedName name="_xlnm._FilterDatabase" localSheetId="0" hidden="1">'Mau 1-1'!$A$7:$U$36</definedName>
    <definedName name="_xlnm._FilterDatabase" localSheetId="1" hidden="1">'mau 1-2'!$A$6:$W$36</definedName>
    <definedName name="_xlnm._FilterDatabase" localSheetId="8" hidden="1">'Toan truong'!$A$4:$V$36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3" i="2" l="1"/>
  <c r="V25" i="2"/>
  <c r="T23" i="2"/>
  <c r="T25" i="2"/>
  <c r="R22" i="2"/>
  <c r="R23" i="2"/>
  <c r="R25" i="2"/>
  <c r="P23" i="2"/>
  <c r="P25" i="2"/>
  <c r="N36" i="2"/>
  <c r="O36" i="2"/>
  <c r="E36" i="2"/>
  <c r="F36" i="2"/>
  <c r="L23" i="2"/>
  <c r="L25" i="2"/>
  <c r="H23" i="2"/>
  <c r="H25" i="2"/>
  <c r="J23" i="2"/>
  <c r="J25" i="2"/>
  <c r="D35" i="12"/>
  <c r="E35" i="12"/>
  <c r="F35" i="12"/>
  <c r="G35" i="12"/>
  <c r="H35" i="12"/>
  <c r="I35" i="12"/>
  <c r="J35" i="12"/>
  <c r="K35" i="12"/>
  <c r="L35" i="12"/>
  <c r="M35" i="12"/>
  <c r="N35" i="12"/>
  <c r="O35" i="12"/>
  <c r="Q35" i="12"/>
  <c r="C35" i="12"/>
  <c r="D35" i="9"/>
  <c r="E35" i="9"/>
  <c r="F35" i="9"/>
  <c r="G35" i="9"/>
  <c r="H35" i="9"/>
  <c r="I35" i="9"/>
  <c r="J35" i="9"/>
  <c r="K35" i="9"/>
  <c r="L35" i="9"/>
  <c r="C35" i="11"/>
  <c r="C32" i="11"/>
  <c r="C33" i="11"/>
  <c r="C34" i="11"/>
  <c r="C29" i="11"/>
  <c r="C30" i="11"/>
  <c r="C31" i="11"/>
  <c r="C26" i="11"/>
  <c r="C27" i="11"/>
  <c r="C28" i="11"/>
  <c r="C23" i="11"/>
  <c r="C24" i="11"/>
  <c r="C25" i="11"/>
  <c r="C20" i="11"/>
  <c r="C21" i="11"/>
  <c r="C22" i="11"/>
  <c r="C17" i="11"/>
  <c r="C18" i="11"/>
  <c r="C19" i="11"/>
  <c r="C16" i="11"/>
  <c r="C15" i="11"/>
  <c r="C14" i="11"/>
  <c r="C13" i="11"/>
  <c r="C12" i="11"/>
  <c r="C11" i="11"/>
  <c r="C10" i="11"/>
  <c r="C9" i="11"/>
  <c r="M18" i="11"/>
  <c r="K18" i="11"/>
  <c r="O36" i="11"/>
  <c r="P36" i="11"/>
  <c r="Q36" i="11"/>
  <c r="J36" i="11"/>
  <c r="D36" i="11"/>
  <c r="F36" i="11"/>
  <c r="G36" i="11"/>
  <c r="H36" i="11"/>
  <c r="I36" i="11"/>
  <c r="U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C35" i="10"/>
  <c r="C32" i="10"/>
  <c r="C31" i="10"/>
  <c r="C25" i="10"/>
  <c r="C20" i="10"/>
  <c r="C18" i="10"/>
  <c r="C13" i="10"/>
  <c r="C12" i="10"/>
  <c r="C10" i="10"/>
  <c r="T36" i="7"/>
  <c r="R36" i="7"/>
  <c r="P36" i="7"/>
  <c r="N36" i="7"/>
  <c r="L36" i="7"/>
  <c r="J36" i="7"/>
  <c r="H36" i="7"/>
  <c r="F36" i="7"/>
  <c r="D36" i="7"/>
  <c r="T36" i="6"/>
  <c r="R36" i="6"/>
  <c r="P36" i="6"/>
  <c r="N36" i="6"/>
  <c r="L36" i="6"/>
  <c r="J36" i="6"/>
  <c r="H36" i="6"/>
  <c r="F36" i="6"/>
  <c r="D36" i="6"/>
  <c r="T36" i="5"/>
  <c r="R36" i="5"/>
  <c r="P36" i="5"/>
  <c r="N36" i="5"/>
  <c r="L36" i="5"/>
  <c r="J36" i="5"/>
  <c r="H36" i="5"/>
  <c r="F36" i="5"/>
  <c r="D36" i="5"/>
  <c r="R36" i="4"/>
  <c r="P36" i="4"/>
  <c r="D36" i="4"/>
  <c r="U35" i="4"/>
  <c r="S35" i="4"/>
  <c r="Q35" i="4"/>
  <c r="O35" i="4"/>
  <c r="M35" i="4"/>
  <c r="K35" i="4"/>
  <c r="I35" i="4"/>
  <c r="G35" i="4"/>
  <c r="E35" i="4"/>
  <c r="F36" i="4"/>
  <c r="H36" i="4"/>
  <c r="J36" i="4"/>
  <c r="L36" i="4"/>
  <c r="N36" i="4"/>
  <c r="T36" i="4"/>
  <c r="C36" i="2"/>
  <c r="I36" i="2"/>
  <c r="K36" i="2"/>
  <c r="Q36" i="2"/>
  <c r="S36" i="2"/>
  <c r="U36" i="2"/>
  <c r="E36" i="1"/>
  <c r="F36" i="1"/>
  <c r="G36" i="1"/>
  <c r="I36" i="1"/>
  <c r="J36" i="1"/>
  <c r="K36" i="1"/>
  <c r="M36" i="1"/>
  <c r="N36" i="1"/>
  <c r="O36" i="1"/>
  <c r="Q36" i="1"/>
  <c r="R36" i="1"/>
  <c r="S36" i="1"/>
  <c r="U23" i="8"/>
  <c r="S23" i="8"/>
  <c r="Q23" i="8"/>
  <c r="O23" i="8"/>
  <c r="M23" i="8"/>
  <c r="K23" i="8"/>
  <c r="I23" i="8"/>
  <c r="G23" i="8"/>
  <c r="E23" i="8"/>
  <c r="K11" i="1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36" i="1" s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9" i="1"/>
  <c r="C24" i="7"/>
  <c r="G24" i="7" s="1"/>
  <c r="C24" i="6"/>
  <c r="G24" i="6" s="1"/>
  <c r="C33" i="5"/>
  <c r="C24" i="5"/>
  <c r="D22" i="2"/>
  <c r="M22" i="2"/>
  <c r="L36" i="11"/>
  <c r="N36" i="11"/>
  <c r="M24" i="11"/>
  <c r="M25" i="11"/>
  <c r="M31" i="11"/>
  <c r="M29" i="11"/>
  <c r="M28" i="11"/>
  <c r="M10" i="11"/>
  <c r="M30" i="11"/>
  <c r="M11" i="11"/>
  <c r="M20" i="11"/>
  <c r="M14" i="11"/>
  <c r="M26" i="11"/>
  <c r="M33" i="11"/>
  <c r="M27" i="11"/>
  <c r="M23" i="11"/>
  <c r="M12" i="11"/>
  <c r="M19" i="11"/>
  <c r="M13" i="11"/>
  <c r="M22" i="11"/>
  <c r="M16" i="11"/>
  <c r="M21" i="11"/>
  <c r="M9" i="11"/>
  <c r="M35" i="11"/>
  <c r="M34" i="11"/>
  <c r="M15" i="11"/>
  <c r="M32" i="11"/>
  <c r="M17" i="11"/>
  <c r="K25" i="11"/>
  <c r="K31" i="11"/>
  <c r="K29" i="11"/>
  <c r="K28" i="11"/>
  <c r="K10" i="11"/>
  <c r="K30" i="11"/>
  <c r="K20" i="11"/>
  <c r="K14" i="11"/>
  <c r="K26" i="11"/>
  <c r="K33" i="11"/>
  <c r="K27" i="11"/>
  <c r="K23" i="11"/>
  <c r="K12" i="11"/>
  <c r="K19" i="11"/>
  <c r="K13" i="11"/>
  <c r="K22" i="11"/>
  <c r="K16" i="11"/>
  <c r="K21" i="11"/>
  <c r="K9" i="11"/>
  <c r="K35" i="11"/>
  <c r="K34" i="11"/>
  <c r="K15" i="11"/>
  <c r="K32" i="11"/>
  <c r="K17" i="11"/>
  <c r="K24" i="11"/>
  <c r="H36" i="1" l="1"/>
  <c r="L36" i="1"/>
  <c r="G33" i="5"/>
  <c r="G24" i="5"/>
  <c r="P22" i="2"/>
  <c r="L22" i="2"/>
  <c r="H22" i="2"/>
  <c r="T22" i="2"/>
  <c r="J22" i="2"/>
  <c r="V22" i="2"/>
  <c r="C36" i="11"/>
  <c r="M36" i="11"/>
  <c r="V23" i="8"/>
  <c r="K36" i="11"/>
  <c r="S24" i="7"/>
  <c r="I24" i="7"/>
  <c r="Q24" i="7"/>
  <c r="K24" i="7"/>
  <c r="U24" i="7"/>
  <c r="M24" i="7"/>
  <c r="E24" i="7"/>
  <c r="O24" i="7"/>
  <c r="I24" i="6"/>
  <c r="Q24" i="6"/>
  <c r="U24" i="6"/>
  <c r="M24" i="6"/>
  <c r="E24" i="6"/>
  <c r="S24" i="6"/>
  <c r="K24" i="6"/>
  <c r="O24" i="6"/>
  <c r="S33" i="5"/>
  <c r="U33" i="5"/>
  <c r="E33" i="5"/>
  <c r="Q33" i="5"/>
  <c r="I33" i="5"/>
  <c r="K33" i="5"/>
  <c r="M33" i="5"/>
  <c r="O33" i="5"/>
  <c r="U24" i="5"/>
  <c r="M24" i="5"/>
  <c r="E24" i="5"/>
  <c r="Q24" i="5"/>
  <c r="I24" i="5"/>
  <c r="S24" i="5"/>
  <c r="K24" i="5"/>
  <c r="O24" i="5"/>
  <c r="G17" i="2"/>
  <c r="C10" i="5"/>
  <c r="D10" i="1"/>
  <c r="D10" i="2" s="1"/>
  <c r="E20" i="11"/>
  <c r="E11" i="11"/>
  <c r="P10" i="12"/>
  <c r="P35" i="12" s="1"/>
  <c r="C35" i="1"/>
  <c r="C9" i="10"/>
  <c r="C17" i="10"/>
  <c r="C16" i="9"/>
  <c r="C27" i="5"/>
  <c r="M10" i="2"/>
  <c r="M30" i="2"/>
  <c r="M11" i="2"/>
  <c r="M20" i="2"/>
  <c r="M14" i="2"/>
  <c r="M26" i="2"/>
  <c r="M27" i="2"/>
  <c r="M12" i="2"/>
  <c r="M19" i="2"/>
  <c r="M13" i="2"/>
  <c r="M16" i="2"/>
  <c r="M21" i="2"/>
  <c r="M9" i="2"/>
  <c r="M35" i="2"/>
  <c r="M15" i="2"/>
  <c r="M17" i="2"/>
  <c r="D9" i="1"/>
  <c r="C25" i="6"/>
  <c r="C31" i="6"/>
  <c r="C29" i="6"/>
  <c r="C28" i="6"/>
  <c r="C18" i="6"/>
  <c r="C10" i="6"/>
  <c r="C30" i="6"/>
  <c r="C11" i="6"/>
  <c r="C20" i="6"/>
  <c r="C14" i="6"/>
  <c r="C26" i="6"/>
  <c r="C33" i="6"/>
  <c r="C27" i="6"/>
  <c r="C19" i="6"/>
  <c r="C22" i="6"/>
  <c r="C16" i="6"/>
  <c r="C21" i="6"/>
  <c r="C35" i="6"/>
  <c r="C34" i="6"/>
  <c r="C15" i="6"/>
  <c r="C32" i="6"/>
  <c r="C17" i="6"/>
  <c r="D25" i="1"/>
  <c r="D31" i="2"/>
  <c r="D29" i="1"/>
  <c r="D29" i="2" s="1"/>
  <c r="D28" i="1"/>
  <c r="D28" i="2" s="1"/>
  <c r="D18" i="2"/>
  <c r="D30" i="1"/>
  <c r="D30" i="2" s="1"/>
  <c r="D11" i="1"/>
  <c r="D11" i="2" s="1"/>
  <c r="D20" i="1"/>
  <c r="D20" i="2" s="1"/>
  <c r="D14" i="1"/>
  <c r="D14" i="2" s="1"/>
  <c r="D26" i="2"/>
  <c r="D33" i="1"/>
  <c r="D33" i="2" s="1"/>
  <c r="D27" i="1"/>
  <c r="D27" i="2" s="1"/>
  <c r="D12" i="1"/>
  <c r="D12" i="2" s="1"/>
  <c r="D19" i="2"/>
  <c r="D13" i="2"/>
  <c r="D16" i="1"/>
  <c r="D16" i="2" s="1"/>
  <c r="D21" i="1"/>
  <c r="D21" i="2" s="1"/>
  <c r="D35" i="1"/>
  <c r="D35" i="2" s="1"/>
  <c r="D34" i="2"/>
  <c r="D15" i="1"/>
  <c r="D15" i="2" s="1"/>
  <c r="D32" i="2"/>
  <c r="D17" i="1"/>
  <c r="D17" i="2" s="1"/>
  <c r="D24" i="2"/>
  <c r="M29" i="2"/>
  <c r="M24" i="2"/>
  <c r="C9" i="7"/>
  <c r="U9" i="6"/>
  <c r="S9" i="6"/>
  <c r="Q9" i="6"/>
  <c r="O9" i="6"/>
  <c r="M9" i="6"/>
  <c r="K9" i="6"/>
  <c r="I9" i="6"/>
  <c r="G9" i="6"/>
  <c r="E9" i="6"/>
  <c r="U9" i="5"/>
  <c r="Q9" i="5"/>
  <c r="O9" i="5"/>
  <c r="G9" i="5"/>
  <c r="E9" i="5"/>
  <c r="U9" i="4"/>
  <c r="S9" i="4"/>
  <c r="Q9" i="4"/>
  <c r="O9" i="4"/>
  <c r="K9" i="4"/>
  <c r="I9" i="4"/>
  <c r="G9" i="4"/>
  <c r="C9" i="1"/>
  <c r="C17" i="7"/>
  <c r="C17" i="5"/>
  <c r="C17" i="4"/>
  <c r="C17" i="1"/>
  <c r="C34" i="7"/>
  <c r="C34" i="5"/>
  <c r="C34" i="4"/>
  <c r="C14" i="7"/>
  <c r="C14" i="5"/>
  <c r="U14" i="4"/>
  <c r="C14" i="1"/>
  <c r="C15" i="7"/>
  <c r="C15" i="5"/>
  <c r="C15" i="4"/>
  <c r="C15" i="1"/>
  <c r="C28" i="7"/>
  <c r="C28" i="5"/>
  <c r="C28" i="4"/>
  <c r="C28" i="1"/>
  <c r="C33" i="7"/>
  <c r="C33" i="4"/>
  <c r="C33" i="1"/>
  <c r="C11" i="7"/>
  <c r="C11" i="5"/>
  <c r="C11" i="4"/>
  <c r="C11" i="1"/>
  <c r="O10" i="7"/>
  <c r="K10" i="7"/>
  <c r="G10" i="7"/>
  <c r="U10" i="4"/>
  <c r="S10" i="4"/>
  <c r="Q10" i="4"/>
  <c r="O10" i="4"/>
  <c r="K10" i="4"/>
  <c r="I10" i="4"/>
  <c r="G10" i="4"/>
  <c r="C10" i="1"/>
  <c r="C25" i="7"/>
  <c r="C25" i="5"/>
  <c r="C25" i="4"/>
  <c r="C25" i="1"/>
  <c r="C20" i="7"/>
  <c r="C20" i="5"/>
  <c r="C20" i="4"/>
  <c r="C20" i="1"/>
  <c r="C13" i="7"/>
  <c r="U13" i="6"/>
  <c r="S13" i="6"/>
  <c r="Q13" i="6"/>
  <c r="O13" i="6"/>
  <c r="M13" i="6"/>
  <c r="K13" i="6"/>
  <c r="I13" i="6"/>
  <c r="G13" i="6"/>
  <c r="E13" i="6"/>
  <c r="K13" i="5"/>
  <c r="G13" i="5"/>
  <c r="S13" i="4"/>
  <c r="O13" i="4"/>
  <c r="K13" i="4"/>
  <c r="G13" i="4"/>
  <c r="C26" i="7"/>
  <c r="C26" i="5"/>
  <c r="C26" i="4"/>
  <c r="C35" i="7"/>
  <c r="C21" i="7"/>
  <c r="C21" i="5"/>
  <c r="C21" i="4"/>
  <c r="C21" i="1"/>
  <c r="C22" i="7"/>
  <c r="C22" i="5"/>
  <c r="C22" i="4"/>
  <c r="C32" i="7"/>
  <c r="C32" i="5"/>
  <c r="C32" i="4"/>
  <c r="C19" i="7"/>
  <c r="C19" i="5"/>
  <c r="C19" i="4"/>
  <c r="C30" i="7"/>
  <c r="C30" i="5"/>
  <c r="C30" i="4"/>
  <c r="C30" i="1"/>
  <c r="C29" i="7"/>
  <c r="C29" i="5"/>
  <c r="C29" i="4"/>
  <c r="C29" i="1"/>
  <c r="C18" i="7"/>
  <c r="C18" i="5"/>
  <c r="C18" i="4"/>
  <c r="O12" i="7"/>
  <c r="G12" i="7"/>
  <c r="E12" i="7"/>
  <c r="Q12" i="6"/>
  <c r="O12" i="6"/>
  <c r="I12" i="6"/>
  <c r="G12" i="6"/>
  <c r="K12" i="5"/>
  <c r="G12" i="5"/>
  <c r="U12" i="4"/>
  <c r="S12" i="4"/>
  <c r="Q12" i="4"/>
  <c r="O12" i="4"/>
  <c r="M12" i="4"/>
  <c r="K12" i="4"/>
  <c r="I12" i="4"/>
  <c r="G12" i="4"/>
  <c r="E12" i="4"/>
  <c r="C12" i="1"/>
  <c r="C31" i="7"/>
  <c r="C31" i="5"/>
  <c r="C31" i="4"/>
  <c r="C24" i="4"/>
  <c r="C27" i="7"/>
  <c r="C27" i="4"/>
  <c r="C27" i="1"/>
  <c r="C16" i="7"/>
  <c r="C16" i="5"/>
  <c r="C16" i="4"/>
  <c r="C16" i="1"/>
  <c r="C15" i="9"/>
  <c r="C26" i="9"/>
  <c r="C23" i="9"/>
  <c r="C30" i="9"/>
  <c r="C17" i="9"/>
  <c r="C28" i="9"/>
  <c r="C29" i="9"/>
  <c r="C18" i="9"/>
  <c r="C31" i="9"/>
  <c r="C21" i="9"/>
  <c r="C20" i="9"/>
  <c r="C25" i="9"/>
  <c r="C12" i="9"/>
  <c r="C19" i="9"/>
  <c r="C9" i="9"/>
  <c r="C10" i="9"/>
  <c r="C32" i="9"/>
  <c r="C27" i="9"/>
  <c r="C14" i="9"/>
  <c r="C13" i="9"/>
  <c r="C33" i="9"/>
  <c r="C8" i="9"/>
  <c r="C16" i="10"/>
  <c r="C27" i="10"/>
  <c r="C24" i="10"/>
  <c r="C29" i="10"/>
  <c r="C30" i="10"/>
  <c r="C23" i="10"/>
  <c r="C19" i="10"/>
  <c r="C22" i="10"/>
  <c r="C21" i="10"/>
  <c r="C26" i="10"/>
  <c r="C11" i="10"/>
  <c r="C33" i="10"/>
  <c r="C28" i="10"/>
  <c r="C15" i="10"/>
  <c r="C14" i="10"/>
  <c r="C34" i="10"/>
  <c r="D25" i="8"/>
  <c r="F25" i="8"/>
  <c r="D31" i="8"/>
  <c r="F31" i="8"/>
  <c r="D29" i="8"/>
  <c r="F29" i="8"/>
  <c r="T28" i="8"/>
  <c r="N28" i="8"/>
  <c r="D28" i="8"/>
  <c r="F28" i="8"/>
  <c r="D18" i="8"/>
  <c r="F18" i="8"/>
  <c r="D10" i="8"/>
  <c r="E10" i="8" s="1"/>
  <c r="F10" i="8"/>
  <c r="D30" i="8"/>
  <c r="F30" i="8"/>
  <c r="D11" i="8"/>
  <c r="F11" i="8"/>
  <c r="D20" i="8"/>
  <c r="F20" i="8"/>
  <c r="F14" i="8"/>
  <c r="D14" i="8"/>
  <c r="D26" i="8"/>
  <c r="F26" i="8"/>
  <c r="R33" i="8"/>
  <c r="D33" i="8"/>
  <c r="F33" i="8"/>
  <c r="D27" i="8"/>
  <c r="F27" i="8"/>
  <c r="D12" i="8"/>
  <c r="F12" i="8"/>
  <c r="G12" i="8" s="1"/>
  <c r="D19" i="8"/>
  <c r="F19" i="8"/>
  <c r="D13" i="8"/>
  <c r="E13" i="8" s="1"/>
  <c r="F13" i="8"/>
  <c r="G13" i="8" s="1"/>
  <c r="D16" i="8"/>
  <c r="F16" i="8"/>
  <c r="D21" i="8"/>
  <c r="F21" i="8"/>
  <c r="D9" i="8"/>
  <c r="F9" i="8"/>
  <c r="D35" i="8"/>
  <c r="F35" i="8"/>
  <c r="D34" i="8"/>
  <c r="F34" i="8"/>
  <c r="D15" i="8"/>
  <c r="F15" i="8"/>
  <c r="F32" i="8"/>
  <c r="D32" i="8"/>
  <c r="D17" i="8"/>
  <c r="F17" i="8"/>
  <c r="D24" i="8"/>
  <c r="F24" i="8"/>
  <c r="N24" i="8"/>
  <c r="N25" i="8"/>
  <c r="N31" i="8"/>
  <c r="N29" i="8"/>
  <c r="N18" i="8"/>
  <c r="N10" i="8"/>
  <c r="N30" i="8"/>
  <c r="N11" i="8"/>
  <c r="N20" i="8"/>
  <c r="N14" i="8"/>
  <c r="N26" i="8"/>
  <c r="N33" i="8"/>
  <c r="N27" i="8"/>
  <c r="N12" i="8"/>
  <c r="O12" i="8" s="1"/>
  <c r="N19" i="8"/>
  <c r="N13" i="8"/>
  <c r="O13" i="8" s="1"/>
  <c r="N16" i="8"/>
  <c r="N21" i="8"/>
  <c r="N9" i="8"/>
  <c r="N35" i="8"/>
  <c r="N34" i="8"/>
  <c r="N15" i="8"/>
  <c r="N32" i="8"/>
  <c r="N17" i="8"/>
  <c r="H24" i="8"/>
  <c r="H25" i="8"/>
  <c r="H31" i="8"/>
  <c r="H29" i="8"/>
  <c r="H28" i="8"/>
  <c r="H18" i="8"/>
  <c r="H10" i="8"/>
  <c r="H30" i="8"/>
  <c r="H11" i="8"/>
  <c r="H20" i="8"/>
  <c r="H14" i="8"/>
  <c r="H26" i="8"/>
  <c r="H33" i="8"/>
  <c r="H27" i="8"/>
  <c r="H12" i="8"/>
  <c r="I12" i="8" s="1"/>
  <c r="H19" i="8"/>
  <c r="H13" i="8"/>
  <c r="H16" i="8"/>
  <c r="H21" i="8"/>
  <c r="H9" i="8"/>
  <c r="H35" i="8"/>
  <c r="H34" i="8"/>
  <c r="H15" i="8"/>
  <c r="H17" i="8"/>
  <c r="H32" i="8"/>
  <c r="T17" i="8"/>
  <c r="R17" i="8"/>
  <c r="P17" i="8"/>
  <c r="T15" i="8"/>
  <c r="T32" i="8"/>
  <c r="T24" i="8"/>
  <c r="T31" i="8"/>
  <c r="T25" i="8"/>
  <c r="T29" i="8"/>
  <c r="T18" i="8"/>
  <c r="T10" i="8"/>
  <c r="U10" i="8" s="1"/>
  <c r="T30" i="8"/>
  <c r="T11" i="8"/>
  <c r="T20" i="8"/>
  <c r="T14" i="8"/>
  <c r="T26" i="8"/>
  <c r="T33" i="8"/>
  <c r="T27" i="8"/>
  <c r="T12" i="8"/>
  <c r="T19" i="8"/>
  <c r="T13" i="8"/>
  <c r="U13" i="8" s="1"/>
  <c r="T16" i="8"/>
  <c r="T21" i="8"/>
  <c r="T9" i="8"/>
  <c r="T35" i="8"/>
  <c r="T34" i="8"/>
  <c r="R15" i="8"/>
  <c r="R32" i="8"/>
  <c r="R24" i="8"/>
  <c r="R31" i="8"/>
  <c r="R25" i="8"/>
  <c r="R29" i="8"/>
  <c r="R28" i="8"/>
  <c r="R18" i="8"/>
  <c r="R10" i="8"/>
  <c r="S10" i="8" s="1"/>
  <c r="R30" i="8"/>
  <c r="R11" i="8"/>
  <c r="R20" i="8"/>
  <c r="R14" i="8"/>
  <c r="R26" i="8"/>
  <c r="R27" i="8"/>
  <c r="R12" i="8"/>
  <c r="R19" i="8"/>
  <c r="R13" i="8"/>
  <c r="R16" i="8"/>
  <c r="R21" i="8"/>
  <c r="R9" i="8"/>
  <c r="R35" i="8"/>
  <c r="R34" i="8"/>
  <c r="P15" i="8"/>
  <c r="P32" i="8"/>
  <c r="P24" i="8"/>
  <c r="P31" i="8"/>
  <c r="P25" i="8"/>
  <c r="P29" i="8"/>
  <c r="P28" i="8"/>
  <c r="P18" i="8"/>
  <c r="P10" i="8"/>
  <c r="P30" i="8"/>
  <c r="P11" i="8"/>
  <c r="P20" i="8"/>
  <c r="P14" i="8"/>
  <c r="P26" i="8"/>
  <c r="P33" i="8"/>
  <c r="P27" i="8"/>
  <c r="P12" i="8"/>
  <c r="Q12" i="8" s="1"/>
  <c r="P19" i="8"/>
  <c r="P13" i="8"/>
  <c r="P16" i="8"/>
  <c r="P21" i="8"/>
  <c r="P9" i="8"/>
  <c r="P35" i="8"/>
  <c r="P34" i="8"/>
  <c r="L32" i="8"/>
  <c r="L17" i="8"/>
  <c r="L24" i="8"/>
  <c r="L25" i="8"/>
  <c r="L31" i="8"/>
  <c r="L29" i="8"/>
  <c r="L28" i="8"/>
  <c r="L18" i="8"/>
  <c r="L10" i="8"/>
  <c r="M10" i="8" s="1"/>
  <c r="L30" i="8"/>
  <c r="L11" i="8"/>
  <c r="L20" i="8"/>
  <c r="L14" i="8"/>
  <c r="L26" i="8"/>
  <c r="L33" i="8"/>
  <c r="L27" i="8"/>
  <c r="L12" i="8"/>
  <c r="L19" i="8"/>
  <c r="L13" i="8"/>
  <c r="M13" i="8" s="1"/>
  <c r="L16" i="8"/>
  <c r="L21" i="8"/>
  <c r="L9" i="8"/>
  <c r="L35" i="8"/>
  <c r="L34" i="8"/>
  <c r="L15" i="8"/>
  <c r="J32" i="8"/>
  <c r="J17" i="8"/>
  <c r="J24" i="8"/>
  <c r="J31" i="8"/>
  <c r="J25" i="8"/>
  <c r="J29" i="8"/>
  <c r="J28" i="8"/>
  <c r="J18" i="8"/>
  <c r="J10" i="8"/>
  <c r="K10" i="8" s="1"/>
  <c r="J30" i="8"/>
  <c r="J11" i="8"/>
  <c r="J20" i="8"/>
  <c r="J14" i="8"/>
  <c r="J26" i="8"/>
  <c r="J33" i="8"/>
  <c r="J27" i="8"/>
  <c r="J12" i="8"/>
  <c r="J19" i="8"/>
  <c r="J13" i="8"/>
  <c r="J16" i="8"/>
  <c r="J21" i="8"/>
  <c r="J9" i="8"/>
  <c r="J35" i="8"/>
  <c r="J34" i="8"/>
  <c r="J15" i="8"/>
  <c r="Q12" i="5"/>
  <c r="I12" i="5"/>
  <c r="U12" i="5"/>
  <c r="M12" i="5"/>
  <c r="E12" i="5"/>
  <c r="Q13" i="4"/>
  <c r="I13" i="4"/>
  <c r="U13" i="4"/>
  <c r="M13" i="4"/>
  <c r="E13" i="4"/>
  <c r="E10" i="7"/>
  <c r="Q10" i="7"/>
  <c r="O12" i="5"/>
  <c r="U13" i="5"/>
  <c r="M13" i="5"/>
  <c r="I13" i="5"/>
  <c r="C25" i="8"/>
  <c r="S12" i="5"/>
  <c r="O13" i="5"/>
  <c r="Q13" i="5"/>
  <c r="S13" i="5"/>
  <c r="E13" i="5"/>
  <c r="U12" i="7"/>
  <c r="I12" i="7"/>
  <c r="S12" i="7"/>
  <c r="M12" i="7"/>
  <c r="K12" i="7"/>
  <c r="S12" i="6"/>
  <c r="K12" i="6"/>
  <c r="U12" i="6"/>
  <c r="M12" i="6"/>
  <c r="E12" i="6"/>
  <c r="Q12" i="7"/>
  <c r="I10" i="7"/>
  <c r="U10" i="7"/>
  <c r="S10" i="7"/>
  <c r="M9" i="5"/>
  <c r="S9" i="5"/>
  <c r="K9" i="5"/>
  <c r="M10" i="7"/>
  <c r="E10" i="4"/>
  <c r="M10" i="4"/>
  <c r="E9" i="4"/>
  <c r="M9" i="4"/>
  <c r="I9" i="5"/>
  <c r="C36" i="10" l="1"/>
  <c r="E36" i="11"/>
  <c r="M12" i="8"/>
  <c r="U12" i="8"/>
  <c r="Q13" i="8"/>
  <c r="S13" i="8"/>
  <c r="I13" i="8"/>
  <c r="E12" i="8"/>
  <c r="V12" i="8" s="1"/>
  <c r="G10" i="8"/>
  <c r="V10" i="8" s="1"/>
  <c r="Q10" i="8"/>
  <c r="S12" i="8"/>
  <c r="I10" i="8"/>
  <c r="K12" i="8"/>
  <c r="K13" i="8"/>
  <c r="O10" i="8"/>
  <c r="M36" i="2"/>
  <c r="Q30" i="7"/>
  <c r="O22" i="5"/>
  <c r="Q26" i="5"/>
  <c r="G25" i="5"/>
  <c r="Q11" i="7"/>
  <c r="E17" i="4"/>
  <c r="V16" i="2"/>
  <c r="T16" i="2"/>
  <c r="R16" i="2"/>
  <c r="J16" i="2"/>
  <c r="P16" i="2"/>
  <c r="L16" i="2"/>
  <c r="H16" i="2"/>
  <c r="V20" i="2"/>
  <c r="T20" i="2"/>
  <c r="R20" i="2"/>
  <c r="J20" i="2"/>
  <c r="H20" i="2"/>
  <c r="P20" i="2"/>
  <c r="L20" i="2"/>
  <c r="U32" i="6"/>
  <c r="E27" i="6"/>
  <c r="M18" i="6"/>
  <c r="G36" i="2"/>
  <c r="H17" i="2"/>
  <c r="S16" i="7"/>
  <c r="E24" i="4"/>
  <c r="U18" i="5"/>
  <c r="U30" i="5"/>
  <c r="K26" i="4"/>
  <c r="Q20" i="4"/>
  <c r="K33" i="7"/>
  <c r="K28" i="7"/>
  <c r="S14" i="7"/>
  <c r="V21" i="2"/>
  <c r="T21" i="2"/>
  <c r="R21" i="2"/>
  <c r="J21" i="2"/>
  <c r="H21" i="2"/>
  <c r="P21" i="2"/>
  <c r="L21" i="2"/>
  <c r="L14" i="2"/>
  <c r="H14" i="2"/>
  <c r="V14" i="2"/>
  <c r="J14" i="2"/>
  <c r="T14" i="2"/>
  <c r="P14" i="2"/>
  <c r="R14" i="2"/>
  <c r="P18" i="2"/>
  <c r="L18" i="2"/>
  <c r="H18" i="2"/>
  <c r="R18" i="2"/>
  <c r="V18" i="2"/>
  <c r="T18" i="2"/>
  <c r="J18" i="2"/>
  <c r="G17" i="6"/>
  <c r="K19" i="6"/>
  <c r="E14" i="6"/>
  <c r="Q31" i="6"/>
  <c r="U16" i="5"/>
  <c r="Q27" i="7"/>
  <c r="K31" i="7"/>
  <c r="M18" i="4"/>
  <c r="O29" i="4"/>
  <c r="G29" i="4"/>
  <c r="K29" i="4"/>
  <c r="I29" i="4"/>
  <c r="E29" i="4"/>
  <c r="E30" i="4"/>
  <c r="M30" i="4"/>
  <c r="K30" i="4"/>
  <c r="I30" i="4"/>
  <c r="G30" i="4"/>
  <c r="M19" i="5"/>
  <c r="U32" i="7"/>
  <c r="U35" i="7"/>
  <c r="M11" i="4"/>
  <c r="C36" i="4"/>
  <c r="O33" i="4"/>
  <c r="M33" i="4"/>
  <c r="U33" i="4"/>
  <c r="S33" i="4"/>
  <c r="Q33" i="4"/>
  <c r="I33" i="4"/>
  <c r="G33" i="4"/>
  <c r="E33" i="4"/>
  <c r="K33" i="4"/>
  <c r="O28" i="5"/>
  <c r="Q15" i="5"/>
  <c r="K14" i="5"/>
  <c r="K34" i="7"/>
  <c r="Q17" i="7"/>
  <c r="V17" i="2"/>
  <c r="T17" i="2"/>
  <c r="R17" i="2"/>
  <c r="P17" i="2"/>
  <c r="L17" i="2"/>
  <c r="J17" i="2"/>
  <c r="J35" i="2"/>
  <c r="P35" i="2"/>
  <c r="L35" i="2"/>
  <c r="H35" i="2"/>
  <c r="V35" i="2"/>
  <c r="T35" i="2"/>
  <c r="R35" i="2"/>
  <c r="J19" i="2"/>
  <c r="P19" i="2"/>
  <c r="L19" i="2"/>
  <c r="H19" i="2"/>
  <c r="R19" i="2"/>
  <c r="V19" i="2"/>
  <c r="T19" i="2"/>
  <c r="P26" i="2"/>
  <c r="L26" i="2"/>
  <c r="H26" i="2"/>
  <c r="V26" i="2"/>
  <c r="J26" i="2"/>
  <c r="R26" i="2"/>
  <c r="T26" i="2"/>
  <c r="P30" i="2"/>
  <c r="L30" i="2"/>
  <c r="H30" i="2"/>
  <c r="T30" i="2"/>
  <c r="R30" i="2"/>
  <c r="V30" i="2"/>
  <c r="J30" i="2"/>
  <c r="J31" i="2"/>
  <c r="P31" i="2"/>
  <c r="L31" i="2"/>
  <c r="H31" i="2"/>
  <c r="R31" i="2"/>
  <c r="T31" i="2"/>
  <c r="V31" i="2"/>
  <c r="U34" i="6"/>
  <c r="U22" i="6"/>
  <c r="U26" i="6"/>
  <c r="Q30" i="6"/>
  <c r="U29" i="6"/>
  <c r="L10" i="2"/>
  <c r="H10" i="2"/>
  <c r="R10" i="2"/>
  <c r="T10" i="2"/>
  <c r="V10" i="2"/>
  <c r="J10" i="2"/>
  <c r="C35" i="9"/>
  <c r="U31" i="4"/>
  <c r="S31" i="4"/>
  <c r="I31" i="4"/>
  <c r="G31" i="4"/>
  <c r="E31" i="4"/>
  <c r="M31" i="4"/>
  <c r="Q31" i="4"/>
  <c r="K31" i="4"/>
  <c r="O31" i="4"/>
  <c r="G18" i="7"/>
  <c r="I29" i="7"/>
  <c r="U32" i="4"/>
  <c r="K32" i="4"/>
  <c r="S32" i="4"/>
  <c r="O32" i="4"/>
  <c r="I32" i="4"/>
  <c r="M32" i="4"/>
  <c r="G32" i="4"/>
  <c r="E32" i="4"/>
  <c r="Q32" i="4"/>
  <c r="Q21" i="5"/>
  <c r="O20" i="5"/>
  <c r="S34" i="4"/>
  <c r="Q34" i="4"/>
  <c r="K34" i="4"/>
  <c r="O34" i="4"/>
  <c r="G34" i="4"/>
  <c r="E34" i="4"/>
  <c r="U34" i="4"/>
  <c r="I34" i="4"/>
  <c r="M34" i="4"/>
  <c r="P15" i="2"/>
  <c r="J15" i="2"/>
  <c r="L15" i="2"/>
  <c r="H15" i="2"/>
  <c r="T15" i="2"/>
  <c r="R15" i="2"/>
  <c r="V15" i="2"/>
  <c r="J27" i="2"/>
  <c r="P27" i="2"/>
  <c r="L27" i="2"/>
  <c r="H27" i="2"/>
  <c r="V27" i="2"/>
  <c r="T27" i="2"/>
  <c r="R27" i="2"/>
  <c r="V28" i="2"/>
  <c r="T28" i="2"/>
  <c r="R28" i="2"/>
  <c r="J28" i="2"/>
  <c r="H28" i="2"/>
  <c r="P28" i="2"/>
  <c r="L28" i="2"/>
  <c r="M21" i="6"/>
  <c r="S20" i="6"/>
  <c r="M29" i="5"/>
  <c r="U19" i="7"/>
  <c r="Q21" i="4"/>
  <c r="I25" i="4"/>
  <c r="M11" i="5"/>
  <c r="U15" i="7"/>
  <c r="V32" i="2"/>
  <c r="T32" i="2"/>
  <c r="R32" i="2"/>
  <c r="J32" i="2"/>
  <c r="P32" i="2"/>
  <c r="L32" i="2"/>
  <c r="H32" i="2"/>
  <c r="V12" i="2"/>
  <c r="T12" i="2"/>
  <c r="R12" i="2"/>
  <c r="J12" i="2"/>
  <c r="H12" i="2"/>
  <c r="L12" i="2"/>
  <c r="E35" i="6"/>
  <c r="S10" i="6"/>
  <c r="C36" i="6"/>
  <c r="G10" i="5"/>
  <c r="C36" i="5"/>
  <c r="K16" i="4"/>
  <c r="G27" i="4"/>
  <c r="E31" i="5"/>
  <c r="U19" i="4"/>
  <c r="U32" i="5"/>
  <c r="I22" i="7"/>
  <c r="K21" i="7"/>
  <c r="O26" i="7"/>
  <c r="S13" i="7"/>
  <c r="K20" i="7"/>
  <c r="G25" i="7"/>
  <c r="K28" i="4"/>
  <c r="I28" i="4"/>
  <c r="E28" i="4"/>
  <c r="G28" i="4"/>
  <c r="Q15" i="4"/>
  <c r="M34" i="5"/>
  <c r="K17" i="5"/>
  <c r="V24" i="2"/>
  <c r="T24" i="2"/>
  <c r="R24" i="2"/>
  <c r="J24" i="2"/>
  <c r="P24" i="2"/>
  <c r="L24" i="2"/>
  <c r="H24" i="2"/>
  <c r="P34" i="2"/>
  <c r="L34" i="2"/>
  <c r="H34" i="2"/>
  <c r="V34" i="2"/>
  <c r="J34" i="2"/>
  <c r="R34" i="2"/>
  <c r="T34" i="2"/>
  <c r="V13" i="2"/>
  <c r="T13" i="2"/>
  <c r="R13" i="2"/>
  <c r="P13" i="2"/>
  <c r="J13" i="2"/>
  <c r="H13" i="2"/>
  <c r="L13" i="2"/>
  <c r="V33" i="2"/>
  <c r="T33" i="2"/>
  <c r="R33" i="2"/>
  <c r="H33" i="2"/>
  <c r="P33" i="2"/>
  <c r="L33" i="2"/>
  <c r="J33" i="2"/>
  <c r="J11" i="2"/>
  <c r="L11" i="2"/>
  <c r="H11" i="2"/>
  <c r="V11" i="2"/>
  <c r="R11" i="2"/>
  <c r="T11" i="2"/>
  <c r="V29" i="2"/>
  <c r="T29" i="2"/>
  <c r="R29" i="2"/>
  <c r="J29" i="2"/>
  <c r="P29" i="2"/>
  <c r="L29" i="2"/>
  <c r="H29" i="2"/>
  <c r="U15" i="6"/>
  <c r="M16" i="6"/>
  <c r="I33" i="6"/>
  <c r="O11" i="6"/>
  <c r="O28" i="6"/>
  <c r="Q27" i="5"/>
  <c r="C36" i="1"/>
  <c r="D36" i="1"/>
  <c r="Q25" i="8"/>
  <c r="E25" i="8"/>
  <c r="K25" i="8"/>
  <c r="S25" i="8"/>
  <c r="G25" i="8"/>
  <c r="M25" i="8"/>
  <c r="K9" i="7"/>
  <c r="C36" i="7"/>
  <c r="U25" i="8"/>
  <c r="I25" i="8"/>
  <c r="O25" i="8"/>
  <c r="O9" i="8"/>
  <c r="N36" i="8"/>
  <c r="E9" i="8"/>
  <c r="D36" i="8"/>
  <c r="I9" i="8"/>
  <c r="H36" i="8"/>
  <c r="G9" i="8"/>
  <c r="F36" i="8"/>
  <c r="M9" i="8"/>
  <c r="L36" i="8"/>
  <c r="Q9" i="8"/>
  <c r="P36" i="8"/>
  <c r="S9" i="8"/>
  <c r="R36" i="8"/>
  <c r="K9" i="8"/>
  <c r="J36" i="8"/>
  <c r="U9" i="8"/>
  <c r="T36" i="8"/>
  <c r="V13" i="8"/>
  <c r="P11" i="2"/>
  <c r="C21" i="8"/>
  <c r="P12" i="2"/>
  <c r="O17" i="6"/>
  <c r="D9" i="2"/>
  <c r="P10" i="2"/>
  <c r="S21" i="6"/>
  <c r="I10" i="6"/>
  <c r="G10" i="6"/>
  <c r="Q10" i="6"/>
  <c r="Q35" i="6"/>
  <c r="U17" i="6"/>
  <c r="E10" i="6"/>
  <c r="O10" i="6"/>
  <c r="M17" i="6"/>
  <c r="S32" i="6"/>
  <c r="I21" i="6"/>
  <c r="S10" i="5"/>
  <c r="Q10" i="5"/>
  <c r="E10" i="5"/>
  <c r="M10" i="5"/>
  <c r="U10" i="5"/>
  <c r="K20" i="6"/>
  <c r="S19" i="4"/>
  <c r="K20" i="4"/>
  <c r="S32" i="7"/>
  <c r="U16" i="4"/>
  <c r="U20" i="6"/>
  <c r="U26" i="4"/>
  <c r="C19" i="8"/>
  <c r="K27" i="5"/>
  <c r="M27" i="6"/>
  <c r="S15" i="7"/>
  <c r="I19" i="4"/>
  <c r="K17" i="6"/>
  <c r="K27" i="6"/>
  <c r="M20" i="6"/>
  <c r="E27" i="4"/>
  <c r="K29" i="6"/>
  <c r="M28" i="5"/>
  <c r="I29" i="6"/>
  <c r="E29" i="6"/>
  <c r="S31" i="7"/>
  <c r="O29" i="6"/>
  <c r="Q20" i="7"/>
  <c r="Q32" i="7"/>
  <c r="E20" i="7"/>
  <c r="I20" i="6"/>
  <c r="G20" i="6"/>
  <c r="E17" i="5"/>
  <c r="Q17" i="4"/>
  <c r="I27" i="6"/>
  <c r="Q14" i="4"/>
  <c r="Q17" i="5"/>
  <c r="O20" i="6"/>
  <c r="M17" i="5"/>
  <c r="C18" i="8"/>
  <c r="C15" i="8"/>
  <c r="O21" i="7"/>
  <c r="M21" i="7"/>
  <c r="I11" i="6"/>
  <c r="I20" i="7"/>
  <c r="G19" i="7"/>
  <c r="S20" i="7"/>
  <c r="M29" i="6"/>
  <c r="E11" i="4"/>
  <c r="S11" i="4"/>
  <c r="U10" i="6"/>
  <c r="E20" i="6"/>
  <c r="S25" i="7"/>
  <c r="I27" i="5"/>
  <c r="Q26" i="4"/>
  <c r="E21" i="7"/>
  <c r="U20" i="7"/>
  <c r="M20" i="4"/>
  <c r="I11" i="4"/>
  <c r="G29" i="6"/>
  <c r="I32" i="7"/>
  <c r="K10" i="6"/>
  <c r="M32" i="6"/>
  <c r="Q20" i="6"/>
  <c r="M10" i="6"/>
  <c r="U34" i="7"/>
  <c r="I26" i="4"/>
  <c r="M20" i="7"/>
  <c r="Q29" i="6"/>
  <c r="M32" i="7"/>
  <c r="O32" i="7"/>
  <c r="S29" i="6"/>
  <c r="E19" i="7"/>
  <c r="G26" i="4"/>
  <c r="O20" i="7"/>
  <c r="G11" i="6"/>
  <c r="Q19" i="5"/>
  <c r="I19" i="5"/>
  <c r="E33" i="6"/>
  <c r="S26" i="7"/>
  <c r="S24" i="4"/>
  <c r="G24" i="4"/>
  <c r="U11" i="6"/>
  <c r="I17" i="5"/>
  <c r="E31" i="7"/>
  <c r="S17" i="5"/>
  <c r="M17" i="7"/>
  <c r="S29" i="5"/>
  <c r="I24" i="4"/>
  <c r="S27" i="4"/>
  <c r="O17" i="7"/>
  <c r="I31" i="7"/>
  <c r="K17" i="7"/>
  <c r="O24" i="4"/>
  <c r="I27" i="7"/>
  <c r="I27" i="4"/>
  <c r="O15" i="6"/>
  <c r="U17" i="5"/>
  <c r="Q28" i="5"/>
  <c r="E11" i="5"/>
  <c r="Q15" i="6"/>
  <c r="O17" i="5"/>
  <c r="U28" i="4"/>
  <c r="O16" i="4"/>
  <c r="G21" i="5"/>
  <c r="O14" i="4"/>
  <c r="U9" i="7"/>
  <c r="M26" i="4"/>
  <c r="O22" i="6"/>
  <c r="U24" i="4"/>
  <c r="S11" i="5"/>
  <c r="G15" i="6"/>
  <c r="E28" i="5"/>
  <c r="E16" i="4"/>
  <c r="Q16" i="4"/>
  <c r="E29" i="5"/>
  <c r="Q28" i="4"/>
  <c r="G16" i="4"/>
  <c r="E16" i="6"/>
  <c r="S26" i="4"/>
  <c r="Q13" i="7"/>
  <c r="K28" i="5"/>
  <c r="I17" i="7"/>
  <c r="S17" i="7"/>
  <c r="E14" i="4"/>
  <c r="M16" i="4"/>
  <c r="G16" i="7"/>
  <c r="M22" i="7"/>
  <c r="U33" i="6"/>
  <c r="I29" i="5"/>
  <c r="O28" i="4"/>
  <c r="I9" i="7"/>
  <c r="E26" i="4"/>
  <c r="Q24" i="4"/>
  <c r="Q27" i="4"/>
  <c r="I16" i="4"/>
  <c r="O26" i="4"/>
  <c r="G13" i="7"/>
  <c r="K11" i="6"/>
  <c r="G28" i="5"/>
  <c r="E17" i="7"/>
  <c r="U17" i="7"/>
  <c r="C17" i="8"/>
  <c r="G20" i="4"/>
  <c r="O15" i="7"/>
  <c r="S31" i="5"/>
  <c r="C33" i="8"/>
  <c r="I26" i="6"/>
  <c r="G34" i="7"/>
  <c r="K14" i="4"/>
  <c r="S14" i="4"/>
  <c r="S28" i="4"/>
  <c r="I14" i="4"/>
  <c r="I18" i="7"/>
  <c r="Q28" i="6"/>
  <c r="E14" i="5"/>
  <c r="M28" i="4"/>
  <c r="Q25" i="5"/>
  <c r="Q16" i="7"/>
  <c r="U20" i="4"/>
  <c r="G15" i="4"/>
  <c r="M15" i="6"/>
  <c r="O14" i="7"/>
  <c r="I34" i="6"/>
  <c r="C29" i="8"/>
  <c r="G29" i="7"/>
  <c r="S20" i="4"/>
  <c r="G28" i="6"/>
  <c r="O15" i="4"/>
  <c r="Q14" i="7"/>
  <c r="M22" i="5"/>
  <c r="M16" i="7"/>
  <c r="C34" i="8"/>
  <c r="I15" i="7"/>
  <c r="K29" i="7"/>
  <c r="I32" i="5"/>
  <c r="Q33" i="6"/>
  <c r="M14" i="4"/>
  <c r="G14" i="4"/>
  <c r="Q30" i="5"/>
  <c r="M25" i="4"/>
  <c r="O14" i="5"/>
  <c r="O25" i="5"/>
  <c r="I34" i="7"/>
  <c r="S21" i="7"/>
  <c r="S33" i="6"/>
  <c r="E25" i="5"/>
  <c r="O16" i="7"/>
  <c r="I20" i="4"/>
  <c r="G14" i="7"/>
  <c r="U29" i="7"/>
  <c r="Q32" i="5"/>
  <c r="I25" i="5"/>
  <c r="U30" i="6"/>
  <c r="M32" i="5"/>
  <c r="I22" i="6"/>
  <c r="S26" i="6"/>
  <c r="O15" i="5"/>
  <c r="M21" i="5"/>
  <c r="M11" i="7"/>
  <c r="O32" i="5"/>
  <c r="S32" i="5"/>
  <c r="Q22" i="7"/>
  <c r="G32" i="7"/>
  <c r="M29" i="7"/>
  <c r="U27" i="7"/>
  <c r="G32" i="5"/>
  <c r="O31" i="5"/>
  <c r="K33" i="6"/>
  <c r="O33" i="6"/>
  <c r="S20" i="5"/>
  <c r="S30" i="5"/>
  <c r="G29" i="5"/>
  <c r="Q31" i="7"/>
  <c r="O31" i="7"/>
  <c r="I16" i="5"/>
  <c r="K21" i="5"/>
  <c r="C27" i="8"/>
  <c r="S18" i="7"/>
  <c r="E9" i="7"/>
  <c r="M34" i="7"/>
  <c r="Q33" i="7"/>
  <c r="G31" i="6"/>
  <c r="Q21" i="7"/>
  <c r="U22" i="7"/>
  <c r="S25" i="5"/>
  <c r="M11" i="6"/>
  <c r="G33" i="6"/>
  <c r="S15" i="6"/>
  <c r="I28" i="5"/>
  <c r="U25" i="5"/>
  <c r="T36" i="1"/>
  <c r="C26" i="8"/>
  <c r="U16" i="6"/>
  <c r="G31" i="7"/>
  <c r="U18" i="6"/>
  <c r="K29" i="5"/>
  <c r="O29" i="7"/>
  <c r="M30" i="5"/>
  <c r="G30" i="6"/>
  <c r="Q19" i="7"/>
  <c r="E32" i="5"/>
  <c r="K32" i="7"/>
  <c r="E22" i="6"/>
  <c r="M21" i="4"/>
  <c r="O21" i="5"/>
  <c r="G21" i="7"/>
  <c r="Q26" i="6"/>
  <c r="O20" i="4"/>
  <c r="G20" i="5"/>
  <c r="G20" i="7"/>
  <c r="S11" i="6"/>
  <c r="M33" i="6"/>
  <c r="S28" i="5"/>
  <c r="G28" i="7"/>
  <c r="I15" i="6"/>
  <c r="Q34" i="6"/>
  <c r="S34" i="7"/>
  <c r="G17" i="5"/>
  <c r="O9" i="7"/>
  <c r="E30" i="5"/>
  <c r="O22" i="7"/>
  <c r="K32" i="5"/>
  <c r="I20" i="5"/>
  <c r="I30" i="5"/>
  <c r="K31" i="5"/>
  <c r="M9" i="7"/>
  <c r="Q29" i="7"/>
  <c r="O30" i="5"/>
  <c r="U21" i="5"/>
  <c r="M20" i="5"/>
  <c r="S34" i="6"/>
  <c r="S9" i="7"/>
  <c r="Q31" i="5"/>
  <c r="E22" i="7"/>
  <c r="E29" i="7"/>
  <c r="S29" i="7"/>
  <c r="K30" i="5"/>
  <c r="Q29" i="5"/>
  <c r="U29" i="5"/>
  <c r="U31" i="7"/>
  <c r="I31" i="5"/>
  <c r="S16" i="5"/>
  <c r="Q9" i="7"/>
  <c r="E34" i="7"/>
  <c r="Q34" i="7"/>
  <c r="S31" i="6"/>
  <c r="K22" i="6"/>
  <c r="I21" i="7"/>
  <c r="U21" i="7"/>
  <c r="K25" i="5"/>
  <c r="O29" i="5"/>
  <c r="E11" i="6"/>
  <c r="Q11" i="6"/>
  <c r="K15" i="6"/>
  <c r="U28" i="5"/>
  <c r="M31" i="7"/>
  <c r="I26" i="5"/>
  <c r="M25" i="5"/>
  <c r="K16" i="6"/>
  <c r="E31" i="6"/>
  <c r="G30" i="5"/>
  <c r="E30" i="6"/>
  <c r="O19" i="7"/>
  <c r="I21" i="5"/>
  <c r="K26" i="6"/>
  <c r="K28" i="6"/>
  <c r="E15" i="6"/>
  <c r="K34" i="6"/>
  <c r="O34" i="7"/>
  <c r="C28" i="8"/>
  <c r="C16" i="8"/>
  <c r="O27" i="7"/>
  <c r="O19" i="5"/>
  <c r="M26" i="7"/>
  <c r="S25" i="4"/>
  <c r="K15" i="5"/>
  <c r="K21" i="6"/>
  <c r="U26" i="5"/>
  <c r="U17" i="4"/>
  <c r="K27" i="7"/>
  <c r="Q32" i="6"/>
  <c r="K21" i="4"/>
  <c r="U21" i="6"/>
  <c r="G26" i="7"/>
  <c r="M15" i="4"/>
  <c r="I15" i="5"/>
  <c r="G17" i="4"/>
  <c r="I32" i="6"/>
  <c r="E14" i="7"/>
  <c r="E13" i="7"/>
  <c r="S33" i="7"/>
  <c r="K32" i="6"/>
  <c r="S22" i="7"/>
  <c r="M27" i="7"/>
  <c r="O32" i="6"/>
  <c r="U19" i="5"/>
  <c r="E15" i="7"/>
  <c r="K15" i="7"/>
  <c r="M16" i="5"/>
  <c r="U25" i="4"/>
  <c r="Q16" i="5"/>
  <c r="O16" i="5"/>
  <c r="K19" i="7"/>
  <c r="O17" i="4"/>
  <c r="O11" i="5"/>
  <c r="S26" i="5"/>
  <c r="O18" i="7"/>
  <c r="E16" i="5"/>
  <c r="G22" i="6"/>
  <c r="U18" i="7"/>
  <c r="M24" i="4"/>
  <c r="U27" i="4"/>
  <c r="U19" i="6"/>
  <c r="O21" i="6"/>
  <c r="M26" i="5"/>
  <c r="M17" i="4"/>
  <c r="I11" i="5"/>
  <c r="U11" i="5"/>
  <c r="C22" i="8"/>
  <c r="K27" i="4"/>
  <c r="G27" i="7"/>
  <c r="K24" i="4"/>
  <c r="O30" i="6"/>
  <c r="S19" i="6"/>
  <c r="M19" i="7"/>
  <c r="S19" i="7"/>
  <c r="K22" i="7"/>
  <c r="G21" i="4"/>
  <c r="S21" i="4"/>
  <c r="Q21" i="6"/>
  <c r="G26" i="5"/>
  <c r="G26" i="6"/>
  <c r="O26" i="6"/>
  <c r="E26" i="7"/>
  <c r="K13" i="7"/>
  <c r="U13" i="7"/>
  <c r="O11" i="7"/>
  <c r="G33" i="7"/>
  <c r="K15" i="4"/>
  <c r="S15" i="4"/>
  <c r="G15" i="5"/>
  <c r="U15" i="5"/>
  <c r="M15" i="7"/>
  <c r="K14" i="7"/>
  <c r="U14" i="7"/>
  <c r="G9" i="7"/>
  <c r="M22" i="6"/>
  <c r="M15" i="5"/>
  <c r="E32" i="6"/>
  <c r="E27" i="7"/>
  <c r="E19" i="5"/>
  <c r="K11" i="5"/>
  <c r="S17" i="4"/>
  <c r="I17" i="4"/>
  <c r="Q11" i="5"/>
  <c r="M18" i="5"/>
  <c r="S19" i="5"/>
  <c r="U21" i="4"/>
  <c r="E21" i="6"/>
  <c r="K26" i="5"/>
  <c r="O13" i="7"/>
  <c r="G11" i="5"/>
  <c r="E15" i="4"/>
  <c r="U15" i="4"/>
  <c r="S15" i="5"/>
  <c r="M14" i="7"/>
  <c r="K11" i="7"/>
  <c r="M13" i="7"/>
  <c r="E11" i="7"/>
  <c r="E19" i="6"/>
  <c r="K19" i="5"/>
  <c r="G16" i="5"/>
  <c r="G15" i="7"/>
  <c r="K16" i="5"/>
  <c r="G22" i="7"/>
  <c r="S27" i="7"/>
  <c r="G32" i="6"/>
  <c r="G19" i="5"/>
  <c r="Q15" i="7"/>
  <c r="Q22" i="6"/>
  <c r="O27" i="4"/>
  <c r="U29" i="4"/>
  <c r="S22" i="6"/>
  <c r="Q18" i="7"/>
  <c r="M27" i="4"/>
  <c r="K17" i="4"/>
  <c r="O26" i="5"/>
  <c r="E28" i="6"/>
  <c r="M19" i="6"/>
  <c r="G21" i="6"/>
  <c r="E26" i="5"/>
  <c r="S16" i="4"/>
  <c r="M30" i="6"/>
  <c r="O19" i="6"/>
  <c r="I19" i="7"/>
  <c r="E21" i="4"/>
  <c r="O21" i="4"/>
  <c r="S21" i="5"/>
  <c r="E26" i="6"/>
  <c r="M26" i="6"/>
  <c r="I13" i="7"/>
  <c r="I11" i="7"/>
  <c r="I15" i="4"/>
  <c r="E15" i="5"/>
  <c r="I14" i="7"/>
  <c r="M22" i="4"/>
  <c r="G22" i="4"/>
  <c r="O22" i="4"/>
  <c r="Q22" i="4"/>
  <c r="I22" i="4"/>
  <c r="S22" i="4"/>
  <c r="I34" i="5"/>
  <c r="U34" i="5"/>
  <c r="Q34" i="5"/>
  <c r="K34" i="5"/>
  <c r="G34" i="5"/>
  <c r="C11" i="8"/>
  <c r="O14" i="6"/>
  <c r="G14" i="6"/>
  <c r="S14" i="6"/>
  <c r="M14" i="6"/>
  <c r="K14" i="6"/>
  <c r="I14" i="6"/>
  <c r="Q30" i="4"/>
  <c r="U30" i="4"/>
  <c r="S30" i="4"/>
  <c r="K30" i="7"/>
  <c r="M30" i="7"/>
  <c r="O30" i="7"/>
  <c r="U30" i="7"/>
  <c r="S30" i="7"/>
  <c r="Q25" i="7"/>
  <c r="U25" i="7"/>
  <c r="E25" i="7"/>
  <c r="K25" i="7"/>
  <c r="M25" i="7"/>
  <c r="O25" i="7"/>
  <c r="M14" i="5"/>
  <c r="G14" i="5"/>
  <c r="U14" i="5"/>
  <c r="I14" i="5"/>
  <c r="Q14" i="5"/>
  <c r="C20" i="8"/>
  <c r="I35" i="6"/>
  <c r="S35" i="6"/>
  <c r="O35" i="6"/>
  <c r="U35" i="6"/>
  <c r="M35" i="6"/>
  <c r="U25" i="6"/>
  <c r="K25" i="6"/>
  <c r="O25" i="6"/>
  <c r="Q25" i="6"/>
  <c r="M25" i="6"/>
  <c r="E25" i="6"/>
  <c r="G25" i="6"/>
  <c r="Q22" i="5"/>
  <c r="G22" i="5"/>
  <c r="E22" i="5"/>
  <c r="S22" i="5"/>
  <c r="I22" i="5"/>
  <c r="U22" i="5"/>
  <c r="K22" i="5"/>
  <c r="O28" i="7"/>
  <c r="S28" i="7"/>
  <c r="E28" i="7"/>
  <c r="Q28" i="7"/>
  <c r="M28" i="7"/>
  <c r="I28" i="7"/>
  <c r="U28" i="7"/>
  <c r="C14" i="8"/>
  <c r="C30" i="8"/>
  <c r="O27" i="5"/>
  <c r="M27" i="5"/>
  <c r="S27" i="5"/>
  <c r="E27" i="5"/>
  <c r="U27" i="5"/>
  <c r="G27" i="5"/>
  <c r="O35" i="7"/>
  <c r="E22" i="4"/>
  <c r="K35" i="6"/>
  <c r="K22" i="4"/>
  <c r="E34" i="5"/>
  <c r="I25" i="7"/>
  <c r="I30" i="7"/>
  <c r="G35" i="6"/>
  <c r="S14" i="5"/>
  <c r="C35" i="8"/>
  <c r="O30" i="4"/>
  <c r="G30" i="7"/>
  <c r="S25" i="6"/>
  <c r="G35" i="7"/>
  <c r="Q35" i="7"/>
  <c r="E35" i="7"/>
  <c r="S35" i="7"/>
  <c r="M35" i="7"/>
  <c r="K35" i="7"/>
  <c r="Q19" i="4"/>
  <c r="M19" i="4"/>
  <c r="G19" i="4"/>
  <c r="E19" i="4"/>
  <c r="O19" i="4"/>
  <c r="K19" i="4"/>
  <c r="O27" i="6"/>
  <c r="Q27" i="6"/>
  <c r="U27" i="6"/>
  <c r="G27" i="6"/>
  <c r="Q14" i="6"/>
  <c r="O34" i="5"/>
  <c r="I35" i="7"/>
  <c r="U22" i="4"/>
  <c r="S34" i="5"/>
  <c r="E30" i="7"/>
  <c r="U14" i="6"/>
  <c r="I25" i="6"/>
  <c r="G16" i="6"/>
  <c r="Q19" i="6"/>
  <c r="U33" i="7"/>
  <c r="S17" i="6"/>
  <c r="U11" i="7"/>
  <c r="I16" i="6"/>
  <c r="Q11" i="4"/>
  <c r="E17" i="6"/>
  <c r="E25" i="4"/>
  <c r="C24" i="8"/>
  <c r="K20" i="5"/>
  <c r="K26" i="7"/>
  <c r="U26" i="7"/>
  <c r="M31" i="5"/>
  <c r="O25" i="4"/>
  <c r="G25" i="4"/>
  <c r="M31" i="6"/>
  <c r="M33" i="7"/>
  <c r="M29" i="4"/>
  <c r="K31" i="6"/>
  <c r="I17" i="6"/>
  <c r="M18" i="7"/>
  <c r="O11" i="4"/>
  <c r="I28" i="6"/>
  <c r="U28" i="6"/>
  <c r="I19" i="6"/>
  <c r="U11" i="4"/>
  <c r="C32" i="8"/>
  <c r="S16" i="6"/>
  <c r="K16" i="7"/>
  <c r="U16" i="7"/>
  <c r="G31" i="5"/>
  <c r="U31" i="6"/>
  <c r="U18" i="4"/>
  <c r="K18" i="7"/>
  <c r="S29" i="4"/>
  <c r="K30" i="6"/>
  <c r="S30" i="6"/>
  <c r="I21" i="4"/>
  <c r="E21" i="5"/>
  <c r="Q26" i="7"/>
  <c r="E20" i="4"/>
  <c r="E20" i="5"/>
  <c r="U20" i="5"/>
  <c r="O10" i="5"/>
  <c r="G11" i="4"/>
  <c r="G11" i="7"/>
  <c r="S11" i="7"/>
  <c r="O33" i="7"/>
  <c r="S28" i="6"/>
  <c r="G34" i="6"/>
  <c r="O34" i="6"/>
  <c r="G17" i="7"/>
  <c r="C31" i="8"/>
  <c r="Q17" i="6"/>
  <c r="O16" i="6"/>
  <c r="G19" i="6"/>
  <c r="I31" i="6"/>
  <c r="O31" i="6"/>
  <c r="I10" i="5"/>
  <c r="E16" i="7"/>
  <c r="K11" i="4"/>
  <c r="Q16" i="6"/>
  <c r="I33" i="7"/>
  <c r="Q25" i="4"/>
  <c r="Q20" i="5"/>
  <c r="I26" i="7"/>
  <c r="U31" i="5"/>
  <c r="K25" i="4"/>
  <c r="K10" i="5"/>
  <c r="E33" i="7"/>
  <c r="Q29" i="4"/>
  <c r="E18" i="7"/>
  <c r="M28" i="6"/>
  <c r="I16" i="7"/>
  <c r="I30" i="6"/>
  <c r="E34" i="6"/>
  <c r="M34" i="6"/>
  <c r="V25" i="8" l="1"/>
  <c r="D36" i="2"/>
  <c r="V9" i="2"/>
  <c r="T9" i="2"/>
  <c r="R9" i="2"/>
  <c r="J9" i="2"/>
  <c r="L9" i="2"/>
  <c r="H9" i="2"/>
  <c r="K36" i="5"/>
  <c r="S36" i="5"/>
  <c r="U36" i="5"/>
  <c r="Q36" i="5"/>
  <c r="O36" i="5"/>
  <c r="E36" i="5"/>
  <c r="M36" i="5"/>
  <c r="I36" i="5"/>
  <c r="G36" i="5"/>
  <c r="I36" i="6"/>
  <c r="M36" i="6"/>
  <c r="E36" i="6"/>
  <c r="U36" i="6"/>
  <c r="Q36" i="6"/>
  <c r="O36" i="6"/>
  <c r="S36" i="6"/>
  <c r="K36" i="6"/>
  <c r="G36" i="6"/>
  <c r="O36" i="4"/>
  <c r="G36" i="4"/>
  <c r="Q36" i="4"/>
  <c r="E36" i="4"/>
  <c r="M36" i="4"/>
  <c r="K36" i="4"/>
  <c r="I36" i="4"/>
  <c r="U36" i="4"/>
  <c r="S36" i="4"/>
  <c r="P9" i="2"/>
  <c r="K29" i="8"/>
  <c r="V9" i="8"/>
  <c r="O36" i="7"/>
  <c r="M36" i="7"/>
  <c r="S36" i="7"/>
  <c r="K36" i="7"/>
  <c r="G36" i="7"/>
  <c r="I36" i="7"/>
  <c r="U36" i="7"/>
  <c r="E36" i="7"/>
  <c r="Q36" i="7"/>
  <c r="C36" i="8"/>
  <c r="E36" i="8" s="1"/>
  <c r="S26" i="8"/>
  <c r="I26" i="8"/>
  <c r="E26" i="8"/>
  <c r="K26" i="8"/>
  <c r="U26" i="8"/>
  <c r="G26" i="8"/>
  <c r="Q26" i="8"/>
  <c r="M26" i="8"/>
  <c r="O26" i="8"/>
  <c r="O19" i="8"/>
  <c r="K19" i="8"/>
  <c r="S19" i="8"/>
  <c r="I19" i="8"/>
  <c r="E19" i="8"/>
  <c r="U19" i="8"/>
  <c r="G19" i="8"/>
  <c r="Q19" i="8"/>
  <c r="M19" i="8"/>
  <c r="S22" i="8"/>
  <c r="I22" i="8"/>
  <c r="E22" i="8"/>
  <c r="O22" i="8"/>
  <c r="Q22" i="8"/>
  <c r="M22" i="8"/>
  <c r="K22" i="8"/>
  <c r="U22" i="8"/>
  <c r="G22" i="8"/>
  <c r="Q17" i="8"/>
  <c r="M17" i="8"/>
  <c r="E17" i="8"/>
  <c r="U17" i="8"/>
  <c r="G17" i="8"/>
  <c r="S17" i="8"/>
  <c r="I17" i="8"/>
  <c r="O17" i="8"/>
  <c r="K17" i="8"/>
  <c r="Q21" i="8"/>
  <c r="M21" i="8"/>
  <c r="S21" i="8"/>
  <c r="I21" i="8"/>
  <c r="O21" i="8"/>
  <c r="K21" i="8"/>
  <c r="U21" i="8"/>
  <c r="G21" i="8"/>
  <c r="E21" i="8"/>
  <c r="O31" i="8"/>
  <c r="S31" i="8"/>
  <c r="I31" i="8"/>
  <c r="E31" i="8"/>
  <c r="U31" i="8"/>
  <c r="K31" i="8"/>
  <c r="G31" i="8"/>
  <c r="Q31" i="8"/>
  <c r="M31" i="8"/>
  <c r="U24" i="8"/>
  <c r="G24" i="8"/>
  <c r="S24" i="8"/>
  <c r="I24" i="8"/>
  <c r="O24" i="8"/>
  <c r="K24" i="8"/>
  <c r="Q24" i="8"/>
  <c r="M24" i="8"/>
  <c r="E24" i="8"/>
  <c r="S30" i="8"/>
  <c r="I30" i="8"/>
  <c r="E30" i="8"/>
  <c r="O30" i="8"/>
  <c r="K30" i="8"/>
  <c r="Q30" i="8"/>
  <c r="M30" i="8"/>
  <c r="U30" i="8"/>
  <c r="G30" i="8"/>
  <c r="O11" i="8"/>
  <c r="K11" i="8"/>
  <c r="S11" i="8"/>
  <c r="I11" i="8"/>
  <c r="E11" i="8"/>
  <c r="U11" i="8"/>
  <c r="G11" i="8"/>
  <c r="Q11" i="8"/>
  <c r="M11" i="8"/>
  <c r="U16" i="8"/>
  <c r="G16" i="8"/>
  <c r="M16" i="8"/>
  <c r="S16" i="8"/>
  <c r="I16" i="8"/>
  <c r="E16" i="8"/>
  <c r="O16" i="8"/>
  <c r="K16" i="8"/>
  <c r="Q16" i="8"/>
  <c r="Q29" i="8"/>
  <c r="M29" i="8"/>
  <c r="E29" i="8"/>
  <c r="U29" i="8"/>
  <c r="G29" i="8"/>
  <c r="S29" i="8"/>
  <c r="I29" i="8"/>
  <c r="O29" i="8"/>
  <c r="Q33" i="8"/>
  <c r="M33" i="8"/>
  <c r="S33" i="8"/>
  <c r="I33" i="8"/>
  <c r="E33" i="8"/>
  <c r="O33" i="8"/>
  <c r="U33" i="8"/>
  <c r="K33" i="8"/>
  <c r="G33" i="8"/>
  <c r="S18" i="8"/>
  <c r="I18" i="8"/>
  <c r="E18" i="8"/>
  <c r="K18" i="8"/>
  <c r="U18" i="8"/>
  <c r="G18" i="8"/>
  <c r="Q18" i="8"/>
  <c r="M18" i="8"/>
  <c r="O18" i="8"/>
  <c r="U32" i="8"/>
  <c r="K32" i="8"/>
  <c r="G32" i="8"/>
  <c r="S32" i="8"/>
  <c r="I32" i="8"/>
  <c r="O32" i="8"/>
  <c r="Q32" i="8"/>
  <c r="M32" i="8"/>
  <c r="E32" i="8"/>
  <c r="U20" i="8"/>
  <c r="G20" i="8"/>
  <c r="Q20" i="8"/>
  <c r="O20" i="8"/>
  <c r="K20" i="8"/>
  <c r="M20" i="8"/>
  <c r="S20" i="8"/>
  <c r="I20" i="8"/>
  <c r="E20" i="8"/>
  <c r="U28" i="8"/>
  <c r="G28" i="8"/>
  <c r="Q28" i="8"/>
  <c r="M28" i="8"/>
  <c r="E28" i="8"/>
  <c r="O28" i="8"/>
  <c r="K28" i="8"/>
  <c r="S28" i="8"/>
  <c r="I28" i="8"/>
  <c r="S14" i="8"/>
  <c r="I14" i="8"/>
  <c r="E14" i="8"/>
  <c r="O14" i="8"/>
  <c r="Q14" i="8"/>
  <c r="M14" i="8"/>
  <c r="K14" i="8"/>
  <c r="U14" i="8"/>
  <c r="G14" i="8"/>
  <c r="O35" i="8"/>
  <c r="U35" i="8"/>
  <c r="K35" i="8"/>
  <c r="Q35" i="8"/>
  <c r="M35" i="8"/>
  <c r="I35" i="8"/>
  <c r="E35" i="8"/>
  <c r="G35" i="8"/>
  <c r="O27" i="8"/>
  <c r="K27" i="8"/>
  <c r="U27" i="8"/>
  <c r="G27" i="8"/>
  <c r="Q27" i="8"/>
  <c r="M27" i="8"/>
  <c r="S27" i="8"/>
  <c r="I27" i="8"/>
  <c r="E27" i="8"/>
  <c r="S34" i="8"/>
  <c r="I34" i="8"/>
  <c r="E34" i="8"/>
  <c r="G34" i="8"/>
  <c r="Q34" i="8"/>
  <c r="M34" i="8"/>
  <c r="O34" i="8"/>
  <c r="U34" i="8"/>
  <c r="K34" i="8"/>
  <c r="O15" i="8"/>
  <c r="K15" i="8"/>
  <c r="U15" i="8"/>
  <c r="G15" i="8"/>
  <c r="Q15" i="8"/>
  <c r="M15" i="8"/>
  <c r="S15" i="8"/>
  <c r="I15" i="8"/>
  <c r="E15" i="8"/>
  <c r="S35" i="8"/>
  <c r="V16" i="8" l="1"/>
  <c r="V36" i="2"/>
  <c r="T36" i="2"/>
  <c r="R36" i="2"/>
  <c r="J36" i="2"/>
  <c r="P36" i="2"/>
  <c r="L36" i="2"/>
  <c r="U36" i="8"/>
  <c r="V18" i="8"/>
  <c r="H36" i="2"/>
  <c r="M36" i="8"/>
  <c r="I36" i="8"/>
  <c r="V29" i="8"/>
  <c r="V11" i="8"/>
  <c r="V22" i="8"/>
  <c r="G36" i="8"/>
  <c r="Q36" i="8"/>
  <c r="O36" i="8"/>
  <c r="S36" i="8"/>
  <c r="V27" i="8"/>
  <c r="K36" i="8"/>
  <c r="V21" i="8"/>
  <c r="V17" i="8"/>
  <c r="V19" i="8"/>
  <c r="V26" i="8"/>
  <c r="V28" i="8"/>
  <c r="V34" i="8"/>
  <c r="V32" i="8"/>
  <c r="V33" i="8"/>
  <c r="V24" i="8"/>
  <c r="V35" i="8"/>
  <c r="V15" i="8"/>
  <c r="V14" i="8"/>
  <c r="V20" i="8"/>
  <c r="V30" i="8"/>
  <c r="V31" i="8"/>
  <c r="V36" i="8" l="1"/>
</calcChain>
</file>

<file path=xl/sharedStrings.xml><?xml version="1.0" encoding="utf-8"?>
<sst xmlns="http://schemas.openxmlformats.org/spreadsheetml/2006/main" count="721" uniqueCount="201">
  <si>
    <t>UBND HUYÖN KINH M¤N</t>
  </si>
  <si>
    <t xml:space="preserve">Céng hoµ x· héi chñ nghÜa viÖt nam </t>
  </si>
  <si>
    <t xml:space="preserve">Phßng Gi¸o dôc &amp; §µo t¹o </t>
  </si>
  <si>
    <t xml:space="preserve">§éc lËp - Tù do - H¹nh phóc </t>
  </si>
  <si>
    <t>B¸o c¸o t×nh h×nh häc sinh thcs HäC Kú I n¨m häc 2018-2019</t>
  </si>
  <si>
    <t>TT</t>
  </si>
  <si>
    <t>Tr­êng</t>
  </si>
  <si>
    <t>TS 
líp</t>
  </si>
  <si>
    <t xml:space="preserve">TS
HS </t>
  </si>
  <si>
    <t>Häc sinh khèi 6</t>
  </si>
  <si>
    <t>Häc sinh khèi 7</t>
  </si>
  <si>
    <t>Häc sinh khèi 8</t>
  </si>
  <si>
    <t>Häc sinh khèi 9</t>
  </si>
  <si>
    <t>Ghi
chó</t>
  </si>
  <si>
    <t xml:space="preserve">Sè líp </t>
  </si>
  <si>
    <t xml:space="preserve">TSHS </t>
  </si>
  <si>
    <t>Sè n÷</t>
  </si>
  <si>
    <t xml:space="preserve">TØ lÖ </t>
  </si>
  <si>
    <t>TSHS</t>
  </si>
  <si>
    <t>TØ lÖ</t>
  </si>
  <si>
    <t>Bạch Đằng</t>
  </si>
  <si>
    <t>Thất Hùng</t>
  </si>
  <si>
    <t>Duy Tân</t>
  </si>
  <si>
    <t>Hiệp Sơn</t>
  </si>
  <si>
    <t>Phạm Mệnh</t>
  </si>
  <si>
    <t>Hiệp Hòa</t>
  </si>
  <si>
    <t>01 HSKT</t>
  </si>
  <si>
    <t>Hiệp An</t>
  </si>
  <si>
    <t>02 HSKT</t>
  </si>
  <si>
    <t>Hoành Sơn</t>
  </si>
  <si>
    <t>Long Xuyên</t>
  </si>
  <si>
    <t>Thăng Long</t>
  </si>
  <si>
    <t>Minh Hòa</t>
  </si>
  <si>
    <t>Thái Sơn</t>
  </si>
  <si>
    <t>Minh Tân</t>
  </si>
  <si>
    <t>An Sinh</t>
  </si>
  <si>
    <t>Lê Ninh</t>
  </si>
  <si>
    <t>Hiến Thành</t>
  </si>
  <si>
    <t>Lạc Long</t>
  </si>
  <si>
    <t>Thái Thịnh</t>
  </si>
  <si>
    <t>1KT K7; 01 ốm K8</t>
  </si>
  <si>
    <t>Phúc Thành</t>
  </si>
  <si>
    <t>An Phụ</t>
  </si>
  <si>
    <t>Quang Trung</t>
  </si>
  <si>
    <t>TT Kinh Môn</t>
  </si>
  <si>
    <t>Tân Dân</t>
  </si>
  <si>
    <t>Phạm Sư Mạnh</t>
  </si>
  <si>
    <t>Phú Thứ</t>
  </si>
  <si>
    <t>Thượng Quận</t>
  </si>
  <si>
    <t>Tæng</t>
  </si>
  <si>
    <t>ubnd huyÖn kinh m«n</t>
  </si>
  <si>
    <t>phßng gi¸o dôc vµ ®µo t¹o</t>
  </si>
  <si>
    <t xml:space="preserve">               §éc lËp - Tù do - H¹nh phóc </t>
  </si>
  <si>
    <t>B¸o c¸o t×nh h×nh häc sinh thcs HäC Kú I N¨m häc 2018-2019</t>
  </si>
  <si>
    <t xml:space="preserve">TS HS </t>
  </si>
  <si>
    <t xml:space="preserve">HS so víi ®Çu n¨m </t>
  </si>
  <si>
    <t>HS n÷</t>
  </si>
  <si>
    <t>Con TBLS</t>
  </si>
  <si>
    <t>HS con d©n téc</t>
  </si>
  <si>
    <t>HS chuyÓn ®i</t>
  </si>
  <si>
    <t>HS ch.®Õn</t>
  </si>
  <si>
    <t>HS bá häc</t>
  </si>
  <si>
    <t>HS  tËt</t>
  </si>
  <si>
    <t>Ghi chó</t>
  </si>
  <si>
    <t xml:space="preserve">§Çu n¨m </t>
  </si>
  <si>
    <t xml:space="preserve">Cuèi k× </t>
  </si>
  <si>
    <t>T¨ng</t>
  </si>
  <si>
    <t>Gi¶m</t>
  </si>
  <si>
    <t>SL</t>
  </si>
  <si>
    <t>%</t>
  </si>
  <si>
    <t>TS</t>
  </si>
  <si>
    <t>Trong ®ã</t>
  </si>
  <si>
    <t>Trong huyÖn</t>
  </si>
  <si>
    <t>Ngoµi huyÖn</t>
  </si>
  <si>
    <t>HS nghỉ học chữa bệnh</t>
  </si>
  <si>
    <t>chuyÓn ®i theo gia ®×nh</t>
  </si>
  <si>
    <t>01 hs K9 bỏ học , 4 hs KT (trong đó 02hs không đánh giá, 02 hs đánh giá)</t>
  </si>
  <si>
    <t>01 KT k9 nghỉ; 02 chuyển</t>
  </si>
  <si>
    <t>K6,9</t>
  </si>
  <si>
    <t>K6</t>
  </si>
  <si>
    <t>K7:3;K8:3:K9:1</t>
  </si>
  <si>
    <t>01 HS chuyển</t>
  </si>
  <si>
    <t xml:space="preserve"> Tổng</t>
  </si>
  <si>
    <t>thèng kª chÊt l­¦îng hai mÆt gi¸o dôc - Khèi 6</t>
  </si>
  <si>
    <t>Häc kú I - N¨m häc 2018 - 2019</t>
  </si>
  <si>
    <t>SÜ sè</t>
  </si>
  <si>
    <t>Häc lùc</t>
  </si>
  <si>
    <t>H¹nh kiÓm</t>
  </si>
  <si>
    <t>Giái</t>
  </si>
  <si>
    <t>Kh¸</t>
  </si>
  <si>
    <t>T.B×nh</t>
  </si>
  <si>
    <t>YÕu</t>
  </si>
  <si>
    <t>KÐm</t>
  </si>
  <si>
    <t>Tèt</t>
  </si>
  <si>
    <t>0,0</t>
  </si>
  <si>
    <t>Tử Lạc</t>
  </si>
  <si>
    <t>thèng kª chÊt l­¦îng hai mÆt gi¸o dôc - Khèi 7</t>
  </si>
  <si>
    <t>8,3</t>
  </si>
  <si>
    <t>43,3</t>
  </si>
  <si>
    <t>46,7</t>
  </si>
  <si>
    <t>1,7</t>
  </si>
  <si>
    <t>58,3</t>
  </si>
  <si>
    <t>41,7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</si>
  <si>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</si>
  <si>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</si>
  <si>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</si>
  <si>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</si>
  <si>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</si>
  <si>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</si>
  <si>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</si>
  <si>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</si>
  <si>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</si>
  <si>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</si>
  <si>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</si>
  <si>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</si>
  <si>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</si>
  <si>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</si>
  <si>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</si>
  <si>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</si>
  <si>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</si>
  <si>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</si>
  <si>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</si>
  <si>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Phßng gi¸o dôc vµ ®µo t¹o</t>
  </si>
  <si>
    <t>thèng kª chÊt l­¦îng hai mÆt gi¸o dôc - Khèi 8</t>
  </si>
  <si>
    <t xml:space="preserve">phßng gi¸o dôc vµ ®µo t¹o </t>
  </si>
  <si>
    <t>MÉu 2-5</t>
  </si>
  <si>
    <t>thèng kª chÊt l­¦îng hai mÆt gi¸o dôc - Khèi 9</t>
  </si>
  <si>
    <t>UBND HUYỆN KINH MÔN</t>
  </si>
  <si>
    <t>Phßng Gi¸o dôc &amp; §µo t¹o</t>
  </si>
  <si>
    <t>thèng kª chÊt l­¦îng hai mÆt gi¸o dôc</t>
  </si>
  <si>
    <t>Ghi chú</t>
  </si>
  <si>
    <t>B¸o c¸o häc m«n tù chän, nghÒ THCS häc kú i n¨m häc  2018-2019</t>
  </si>
  <si>
    <t xml:space="preserve">M«n Tin häc </t>
  </si>
  <si>
    <t>Khèi 8</t>
  </si>
  <si>
    <t>Khèi 9</t>
  </si>
  <si>
    <t>Tæng sè HS líp 9
 ®· cã CCN</t>
  </si>
  <si>
    <t xml:space="preserve">Ghi chó: Tin häc </t>
  </si>
  <si>
    <t>M«n Tin</t>
  </si>
  <si>
    <t xml:space="preserve">NghÒ phæ th«ng </t>
  </si>
  <si>
    <t>HS</t>
  </si>
  <si>
    <t>Líp</t>
  </si>
  <si>
    <t>6,7,8</t>
  </si>
  <si>
    <t>PHßNG GI¸O DôC Vµ §µo t¹o</t>
  </si>
  <si>
    <t>B¸o c¸o t×nh h×nh c¬ së vËt chÊt N¨m häc  2018-2019</t>
  </si>
  <si>
    <t xml:space="preserve">Tæng 
sè líp </t>
  </si>
  <si>
    <r>
      <t>Sè 
phßng häc</t>
    </r>
    <r>
      <rPr>
        <b/>
        <sz val="8"/>
        <rFont val=".VnTime"/>
        <family val="2"/>
      </rPr>
      <t xml:space="preserve">
</t>
    </r>
    <r>
      <rPr>
        <b/>
        <sz val="6"/>
        <rFont val=".VnTime"/>
        <family val="2"/>
      </rPr>
      <t>(kh«ng tÝnh
 phßng häc 
bé m«n)</t>
    </r>
  </si>
  <si>
    <t>Sè 
phßng häc
 bé m«n</t>
  </si>
  <si>
    <t>Sè 
phßng häc
míi x©y</t>
  </si>
  <si>
    <t xml:space="preserve">Phßng 
Y tÕ 
</t>
  </si>
  <si>
    <r>
      <t xml:space="preserve">ThiÕt bÞ m«n Tin ( </t>
    </r>
    <r>
      <rPr>
        <b/>
        <i/>
        <sz val="12"/>
        <rFont val=".VnTime"/>
        <family val="2"/>
      </rPr>
      <t>ë phßng Tin häc</t>
    </r>
    <r>
      <rPr>
        <b/>
        <sz val="12"/>
        <rFont val=".VnTime"/>
        <family val="2"/>
      </rPr>
      <t xml:space="preserve"> )</t>
    </r>
  </si>
  <si>
    <r>
      <t xml:space="preserve">Sè kho
 thiÕt bÞ </t>
    </r>
    <r>
      <rPr>
        <sz val="5"/>
        <rFont val=".VnTime"/>
        <family val="2"/>
      </rPr>
      <t>(kh«ng tÝnh sè kho ë phßng bé m«n)</t>
    </r>
  </si>
  <si>
    <t>Sè m¸y 
chiÕu ®a n¨ng</t>
  </si>
  <si>
    <t>Tæng sè 
phßng m¸y</t>
  </si>
  <si>
    <t>Tæng 
sè m¸y</t>
  </si>
  <si>
    <t>Tæng sè m¸y 
kÕt nèi Internet</t>
  </si>
  <si>
    <t>TỔNG</t>
  </si>
  <si>
    <t>MÉu 5-1</t>
  </si>
  <si>
    <t>B¸o c¸o t×nh h×nh ®éi ngò gi¸o viªn, nh©n viªn N¨m häc  2018-2019</t>
  </si>
  <si>
    <t xml:space="preserve">Tæng sè
 GV
trong biªn chÕ </t>
  </si>
  <si>
    <t xml:space="preserve">Sè l­îng gi¸o viªn trong biªn chÕ chia theo bé m«n </t>
  </si>
  <si>
    <t>Sè GV
 hîp 
®ång (c¶ t¹i chç vµ liªn tr­êng)</t>
  </si>
  <si>
    <t>Nh©n viªn</t>
  </si>
  <si>
    <t>To¸n</t>
  </si>
  <si>
    <t>Lý</t>
  </si>
  <si>
    <t>Ho¸</t>
  </si>
  <si>
    <t>Sinh</t>
  </si>
  <si>
    <t>ThÓ dôc</t>
  </si>
  <si>
    <t>C«ng nghÖ</t>
  </si>
  <si>
    <t xml:space="preserve">V¨n </t>
  </si>
  <si>
    <t>Sö</t>
  </si>
  <si>
    <t>§Þa</t>
  </si>
  <si>
    <t>GDCD</t>
  </si>
  <si>
    <t>M.thuËt</t>
  </si>
  <si>
    <t>¢m nh¹c</t>
  </si>
  <si>
    <t>TiÕng Anh</t>
  </si>
  <si>
    <t>Tin</t>
  </si>
  <si>
    <t>Sè nh©n viªn</t>
  </si>
  <si>
    <t>Sè nh©n viªn cã tr×nh ®é trªn chuÈn (C§ trë lªn)</t>
  </si>
  <si>
    <t>CN</t>
  </si>
  <si>
    <t>NN</t>
  </si>
  <si>
    <t>Tổng</t>
  </si>
  <si>
    <t>MÉu 5-2</t>
  </si>
  <si>
    <t>B¸o c¸o t×nh h×nh gi¸o viªn N¨m häc  2018-2019</t>
  </si>
  <si>
    <t>Tæng sè 
gi¸o viªn
(kh«ng tÝnh CBQL)</t>
  </si>
  <si>
    <t>Sè gi¸o viªn</t>
  </si>
  <si>
    <t>Tr×nh ®é trªn chuÈn 
(§H trë lªn; kh«ng tÝnh H§ liªn tr­êng)</t>
  </si>
  <si>
    <t>§¶ng viªn
(Kh«ng tÝnh H§ liªn tr­êng)</t>
  </si>
  <si>
    <t>KÕt qu¶ thi 
gi¸o viªn giái
 cÊp tr­êng</t>
  </si>
  <si>
    <t>Sè GV cã 
kh¶ n¨ng khai th¸c 
"nguån häc liÖu më"
 phôc vô gi¶ng d¹y</t>
  </si>
  <si>
    <t>Sè GV 
so¹n bµi
 trªn m¸y
 vi tÝnh</t>
  </si>
  <si>
    <t>BC</t>
  </si>
  <si>
    <t>H§ t¹i chç</t>
  </si>
  <si>
    <t>H§ liªn tr­êng</t>
  </si>
  <si>
    <t>Tæng sè</t>
  </si>
  <si>
    <t>TØ LÖ %</t>
  </si>
  <si>
    <t>Sè GV
 dù thi</t>
  </si>
  <si>
    <t>Sè GV ®¹t 
danh hiÖu 
GV giái 
cÊp tr­êng</t>
  </si>
  <si>
    <t>Sè GV</t>
  </si>
  <si>
    <t>6,7</t>
  </si>
  <si>
    <t>Sè tiÕt/tuần</t>
  </si>
  <si>
    <t>Trường nào cần chỉnh sửa bc đ/c Chuyên trước 16h00 ngày hôm nay 11/01/2019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</si>
</sst>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46" x14ac:knownFonts="1">
    <font>
      <sz val="10"/>
      <name val="Arial"/>
    </font>
    <font>
      <sz val="10"/>
      <name val="Arial"/>
    </font>
    <font>
      <b/>
      <sz val="10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3"/>
      <name val=".VnTime"/>
      <family val="2"/>
    </font>
    <font>
      <sz val="11"/>
      <name val=".VnTime"/>
      <family val="2"/>
    </font>
    <font>
      <sz val="12"/>
      <name val=".VnTime"/>
      <family val="2"/>
    </font>
    <font>
      <i/>
      <sz val="11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b/>
      <sz val="11"/>
      <name val=".VnTimeH"/>
      <family val="2"/>
    </font>
    <font>
      <sz val="8"/>
      <name val=".VnTime"/>
      <family val="2"/>
    </font>
    <font>
      <b/>
      <i/>
      <sz val="12"/>
      <name val=".VnTime"/>
      <family val="2"/>
    </font>
    <font>
      <i/>
      <sz val="14"/>
      <name val=".VnTime"/>
      <family val="2"/>
    </font>
    <font>
      <i/>
      <sz val="10"/>
      <name val=".VnTime"/>
      <family val="2"/>
    </font>
    <font>
      <b/>
      <sz val="9"/>
      <name val=".VnTime"/>
      <family val="2"/>
    </font>
    <font>
      <b/>
      <sz val="11"/>
      <name val=".VnTime"/>
      <family val="2"/>
    </font>
    <font>
      <b/>
      <sz val="8"/>
      <name val=".VnTime"/>
      <family val="2"/>
    </font>
    <font>
      <b/>
      <sz val="6"/>
      <name val=".VnTime"/>
      <family val="2"/>
    </font>
    <font>
      <b/>
      <sz val="10"/>
      <name val=".VnTime"/>
      <family val="2"/>
    </font>
    <font>
      <sz val="5"/>
      <name val=".VnTime"/>
      <family val="2"/>
    </font>
    <font>
      <b/>
      <sz val="10"/>
      <name val="Arial"/>
      <family val="2"/>
    </font>
    <font>
      <sz val="10"/>
      <name val="Arial"/>
    </font>
    <font>
      <sz val="10"/>
      <name val=".VnTimeH"/>
      <family val="2"/>
    </font>
    <font>
      <b/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</font>
    <font>
      <sz val="16"/>
      <color rgb="FFFF0000"/>
      <name val="Arial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b/>
      <sz val="12"/>
      <color theme="1"/>
      <name val=".VnTime"/>
      <family val="2"/>
    </font>
    <font>
      <i/>
      <sz val="12"/>
      <color theme="1"/>
      <name val=".VnTime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/>
    <xf numFmtId="165" fontId="8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/>
    <xf numFmtId="0" fontId="24" fillId="0" borderId="0" xfId="0" applyFont="1" applyFill="1"/>
    <xf numFmtId="0" fontId="26" fillId="0" borderId="1" xfId="0" applyFont="1" applyFill="1" applyBorder="1"/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166" fontId="2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4" fillId="0" borderId="0" xfId="0" applyFont="1" applyFill="1"/>
    <xf numFmtId="0" fontId="8" fillId="0" borderId="1" xfId="0" applyFont="1" applyFill="1" applyBorder="1" applyAlignment="1" applyProtection="1">
      <alignment horizontal="center" vertical="center"/>
      <protection locked="0" hidden="1"/>
    </xf>
    <xf numFmtId="2" fontId="27" fillId="0" borderId="1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1" xfId="0" applyFont="1" applyFill="1" applyBorder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/>
    </xf>
    <xf numFmtId="2" fontId="38" fillId="0" borderId="6" xfId="0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3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165" fontId="8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5" fontId="8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35" fillId="0" borderId="1" xfId="0" applyNumberFormat="1" applyFont="1" applyFill="1" applyBorder="1" applyAlignment="1" applyProtection="1">
      <alignment horizontal="center" vertical="center"/>
      <protection locked="0"/>
    </xf>
    <xf numFmtId="3" fontId="36" fillId="0" borderId="6" xfId="0" applyNumberFormat="1" applyFont="1" applyFill="1" applyBorder="1" applyAlignment="1">
      <alignment horizontal="center" vertical="center"/>
    </xf>
    <xf numFmtId="164" fontId="36" fillId="0" borderId="6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164" fontId="36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left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/>
    <xf numFmtId="0" fontId="32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2" fillId="0" borderId="0" xfId="0" applyFont="1" applyFill="1"/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164" fontId="44" fillId="0" borderId="1" xfId="0" applyNumberFormat="1" applyFont="1" applyFill="1" applyBorder="1" applyAlignment="1">
      <alignment horizontal="center" vertical="center"/>
    </xf>
    <xf numFmtId="0" fontId="43" fillId="0" borderId="3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166" fontId="8" fillId="0" borderId="1" xfId="2" applyNumberFormat="1" applyFont="1" applyFill="1" applyBorder="1" applyAlignment="1" applyProtection="1">
      <alignment horizontal="center" vertical="center"/>
      <protection locked="0"/>
    </xf>
    <xf numFmtId="16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/>
    <xf numFmtId="0" fontId="33" fillId="0" borderId="0" xfId="0" applyFont="1" applyFill="1" applyAlignment="1">
      <alignment vertical="center"/>
    </xf>
    <xf numFmtId="0" fontId="33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4" fillId="2" borderId="0" xfId="0" applyFont="1" applyFill="1"/>
    <xf numFmtId="166" fontId="31" fillId="0" borderId="1" xfId="2" applyNumberFormat="1" applyFont="1" applyFill="1" applyBorder="1" applyAlignment="1" applyProtection="1">
      <alignment horizontal="center" vertical="center"/>
      <protection locked="0"/>
    </xf>
    <xf numFmtId="166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6" fontId="36" fillId="0" borderId="1" xfId="2" applyNumberFormat="1" applyFont="1" applyFill="1" applyBorder="1" applyAlignment="1">
      <alignment horizontal="center" vertical="center"/>
    </xf>
    <xf numFmtId="10" fontId="36" fillId="0" borderId="1" xfId="2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 hidden="1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.VnTimeH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.VnTimeH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.VnTimeH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.VnTimeH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.VnTimeH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.VnTim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.VnTimeH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1:U2" totalsRowShown="0" headerRowDxfId="22" dataDxfId="21">
  <autoFilter ref="A1:U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ubnd huyÖn kinh m«n" dataDxfId="20"/>
    <tableColumn id="2" name="Column1" dataDxfId="19"/>
    <tableColumn id="3" name="Column2" dataDxfId="18"/>
    <tableColumn id="4" name="Column3" dataDxfId="17"/>
    <tableColumn id="5" name="Column4" dataDxfId="16"/>
    <tableColumn id="6" name="Céng hoµ x· héi chñ nghÜa viÖt nam " dataDxfId="15"/>
    <tableColumn id="7" name="Column5" dataDxfId="14"/>
    <tableColumn id="8" name="Column6" dataDxfId="13"/>
    <tableColumn id="9" name="Column7" dataDxfId="12"/>
    <tableColumn id="10" name="Column8" dataDxfId="11"/>
    <tableColumn id="11" name="Column9" dataDxfId="10"/>
    <tableColumn id="12" name="Column10" dataDxfId="9"/>
    <tableColumn id="13" name="Column11" dataDxfId="8"/>
    <tableColumn id="14" name="Column12" dataDxfId="7"/>
    <tableColumn id="15" name="Column13" dataDxfId="6"/>
    <tableColumn id="16" name="Column14" dataDxfId="5"/>
    <tableColumn id="17" name="Column15" dataDxfId="4"/>
    <tableColumn id="18" name="Column16" dataDxfId="3"/>
    <tableColumn id="19" name="Column17" dataDxfId="2"/>
    <tableColumn id="20" name="Column18" dataDxfId="1"/>
    <tableColumn id="21" name="Column1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5" workbookViewId="0">
      <pane ySplit="4" topLeftCell="A24" activePane="bottomLeft" state="frozen"/>
      <selection pane="bottomLeft" activeCell="P47" sqref="P47"/>
    </sheetView>
  </sheetViews>
  <sheetFormatPr defaultRowHeight="12.75" x14ac:dyDescent="0.2"/>
  <cols>
    <col min="1" max="1" width="3.5703125" style="51" customWidth="1"/>
    <col min="2" max="2" width="15.5703125" style="61" customWidth="1"/>
    <col min="3" max="3" width="5" style="51" customWidth="1"/>
    <col min="4" max="4" width="6.28515625" style="51" customWidth="1"/>
    <col min="5" max="5" width="6.7109375" style="51" customWidth="1"/>
    <col min="6" max="6" width="7.42578125" style="51" customWidth="1"/>
    <col min="7" max="7" width="6.28515625" style="51" customWidth="1"/>
    <col min="8" max="8" width="7.140625" style="51" customWidth="1"/>
    <col min="9" max="9" width="6.42578125" style="51" customWidth="1"/>
    <col min="10" max="10" width="6.28515625" style="51" customWidth="1"/>
    <col min="11" max="11" width="6.42578125" style="51" customWidth="1"/>
    <col min="12" max="12" width="7.28515625" style="51" customWidth="1"/>
    <col min="13" max="13" width="6.140625" style="51" customWidth="1"/>
    <col min="14" max="14" width="6" style="51" customWidth="1"/>
    <col min="15" max="15" width="6.28515625" style="51" customWidth="1"/>
    <col min="16" max="16" width="6.42578125" style="51" customWidth="1"/>
    <col min="17" max="17" width="6.140625" style="51" customWidth="1"/>
    <col min="18" max="18" width="7" style="51" customWidth="1"/>
    <col min="19" max="19" width="7.140625" style="51" customWidth="1"/>
    <col min="20" max="20" width="11.140625" style="51" customWidth="1"/>
    <col min="21" max="21" width="14.42578125" style="51" bestFit="1" customWidth="1"/>
    <col min="22" max="16384" width="9.140625" style="51"/>
  </cols>
  <sheetData>
    <row r="1" spans="1:21" ht="17.25" x14ac:dyDescent="0.2">
      <c r="A1" s="136" t="s">
        <v>0</v>
      </c>
      <c r="B1" s="136"/>
      <c r="C1" s="136"/>
      <c r="D1" s="136"/>
      <c r="E1" s="136"/>
      <c r="F1" s="50"/>
      <c r="G1" s="133" t="s">
        <v>1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6.5" x14ac:dyDescent="0.2">
      <c r="A2" s="131" t="s">
        <v>2</v>
      </c>
      <c r="B2" s="131"/>
      <c r="C2" s="131"/>
      <c r="D2" s="131"/>
      <c r="E2" s="131"/>
      <c r="F2" s="52"/>
      <c r="G2" s="134" t="s">
        <v>3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5" x14ac:dyDescent="0.2">
      <c r="A3" s="132"/>
      <c r="B3" s="132"/>
      <c r="C3" s="132"/>
      <c r="D3" s="132"/>
      <c r="E3" s="13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35"/>
      <c r="S3" s="135"/>
      <c r="T3" s="135"/>
      <c r="U3" s="135"/>
    </row>
    <row r="4" spans="1:21" ht="15" x14ac:dyDescent="0.2">
      <c r="A4" s="54"/>
      <c r="B4" s="54"/>
      <c r="C4" s="54"/>
      <c r="D4" s="54"/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5"/>
      <c r="S4" s="55"/>
      <c r="T4" s="55"/>
      <c r="U4" s="55"/>
    </row>
    <row r="5" spans="1:21" ht="20.25" x14ac:dyDescent="0.2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5" x14ac:dyDescent="0.2">
      <c r="A6" s="53"/>
      <c r="B6" s="5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5.75" customHeight="1" x14ac:dyDescent="0.2">
      <c r="A7" s="140" t="s">
        <v>5</v>
      </c>
      <c r="B7" s="140" t="s">
        <v>6</v>
      </c>
      <c r="C7" s="141" t="s">
        <v>7</v>
      </c>
      <c r="D7" s="141" t="s">
        <v>8</v>
      </c>
      <c r="E7" s="140" t="s">
        <v>9</v>
      </c>
      <c r="F7" s="140"/>
      <c r="G7" s="140"/>
      <c r="H7" s="140"/>
      <c r="I7" s="140" t="s">
        <v>10</v>
      </c>
      <c r="J7" s="140"/>
      <c r="K7" s="140"/>
      <c r="L7" s="140"/>
      <c r="M7" s="140" t="s">
        <v>11</v>
      </c>
      <c r="N7" s="140"/>
      <c r="O7" s="140"/>
      <c r="P7" s="140"/>
      <c r="Q7" s="140" t="s">
        <v>12</v>
      </c>
      <c r="R7" s="140"/>
      <c r="S7" s="140"/>
      <c r="T7" s="140"/>
      <c r="U7" s="137" t="s">
        <v>13</v>
      </c>
    </row>
    <row r="8" spans="1:21" ht="15.75" x14ac:dyDescent="0.2">
      <c r="A8" s="140"/>
      <c r="B8" s="140"/>
      <c r="C8" s="140"/>
      <c r="D8" s="140"/>
      <c r="E8" s="28" t="s">
        <v>14</v>
      </c>
      <c r="F8" s="28" t="s">
        <v>15</v>
      </c>
      <c r="G8" s="28" t="s">
        <v>16</v>
      </c>
      <c r="H8" s="28" t="s">
        <v>17</v>
      </c>
      <c r="I8" s="28" t="s">
        <v>14</v>
      </c>
      <c r="J8" s="28" t="s">
        <v>18</v>
      </c>
      <c r="K8" s="28" t="s">
        <v>16</v>
      </c>
      <c r="L8" s="28" t="s">
        <v>19</v>
      </c>
      <c r="M8" s="28" t="s">
        <v>14</v>
      </c>
      <c r="N8" s="28" t="s">
        <v>15</v>
      </c>
      <c r="O8" s="28" t="s">
        <v>16</v>
      </c>
      <c r="P8" s="28" t="s">
        <v>17</v>
      </c>
      <c r="Q8" s="28" t="s">
        <v>14</v>
      </c>
      <c r="R8" s="28" t="s">
        <v>15</v>
      </c>
      <c r="S8" s="28" t="s">
        <v>16</v>
      </c>
      <c r="T8" s="28" t="s">
        <v>17</v>
      </c>
      <c r="U8" s="138"/>
    </row>
    <row r="9" spans="1:21" ht="21.75" customHeight="1" x14ac:dyDescent="0.2">
      <c r="A9" s="34">
        <v>1</v>
      </c>
      <c r="B9" s="17" t="s">
        <v>44</v>
      </c>
      <c r="C9" s="58">
        <f t="shared" ref="C9:D12" si="0">E9+I9+M9+Q9</f>
        <v>8</v>
      </c>
      <c r="D9" s="58">
        <f t="shared" si="0"/>
        <v>257</v>
      </c>
      <c r="E9" s="70">
        <v>2</v>
      </c>
      <c r="F9" s="70">
        <v>83</v>
      </c>
      <c r="G9" s="70">
        <v>54</v>
      </c>
      <c r="H9" s="71">
        <f>(G9/F9)*100</f>
        <v>65.060240963855421</v>
      </c>
      <c r="I9" s="70">
        <v>2</v>
      </c>
      <c r="J9" s="70">
        <v>68</v>
      </c>
      <c r="K9" s="70">
        <v>34</v>
      </c>
      <c r="L9" s="71">
        <f>(K9/J9)*100</f>
        <v>50</v>
      </c>
      <c r="M9" s="70">
        <v>2</v>
      </c>
      <c r="N9" s="70">
        <v>52</v>
      </c>
      <c r="O9" s="70">
        <v>25</v>
      </c>
      <c r="P9" s="71">
        <f>(O9/N9)*100</f>
        <v>48.07692307692308</v>
      </c>
      <c r="Q9" s="70">
        <v>2</v>
      </c>
      <c r="R9" s="70">
        <v>54</v>
      </c>
      <c r="S9" s="70">
        <v>26</v>
      </c>
      <c r="T9" s="72">
        <f>(S9/R9)*100</f>
        <v>48.148148148148145</v>
      </c>
      <c r="U9" s="57"/>
    </row>
    <row r="10" spans="1:21" ht="21.75" customHeight="1" x14ac:dyDescent="0.2">
      <c r="A10" s="34">
        <v>2</v>
      </c>
      <c r="B10" s="17" t="s">
        <v>27</v>
      </c>
      <c r="C10" s="58">
        <f t="shared" si="0"/>
        <v>10</v>
      </c>
      <c r="D10" s="58">
        <f t="shared" si="0"/>
        <v>372</v>
      </c>
      <c r="E10" s="70">
        <v>3</v>
      </c>
      <c r="F10" s="70">
        <v>121</v>
      </c>
      <c r="G10" s="70">
        <v>54</v>
      </c>
      <c r="H10" s="71">
        <f t="shared" ref="H10:H35" si="1">(G10/F10)*100</f>
        <v>44.628099173553721</v>
      </c>
      <c r="I10" s="70">
        <v>2</v>
      </c>
      <c r="J10" s="70">
        <v>88</v>
      </c>
      <c r="K10" s="70">
        <v>33</v>
      </c>
      <c r="L10" s="71">
        <f t="shared" ref="L10:L35" si="2">(K10/J10)*100</f>
        <v>37.5</v>
      </c>
      <c r="M10" s="70">
        <v>2</v>
      </c>
      <c r="N10" s="70">
        <v>60</v>
      </c>
      <c r="O10" s="70">
        <v>23</v>
      </c>
      <c r="P10" s="71">
        <f t="shared" ref="P10:P35" si="3">(O10/N10)*100</f>
        <v>38.333333333333336</v>
      </c>
      <c r="Q10" s="70">
        <v>3</v>
      </c>
      <c r="R10" s="70">
        <v>103</v>
      </c>
      <c r="S10" s="70">
        <v>45</v>
      </c>
      <c r="T10" s="72">
        <f t="shared" ref="T10:T35" si="4">(S10/R10)*100</f>
        <v>43.689320388349515</v>
      </c>
      <c r="U10" s="73" t="s">
        <v>28</v>
      </c>
    </row>
    <row r="11" spans="1:21" ht="21.75" customHeight="1" x14ac:dyDescent="0.2">
      <c r="A11" s="34">
        <v>3</v>
      </c>
      <c r="B11" s="17" t="s">
        <v>30</v>
      </c>
      <c r="C11" s="58">
        <f t="shared" si="0"/>
        <v>8</v>
      </c>
      <c r="D11" s="58">
        <f t="shared" si="0"/>
        <v>221</v>
      </c>
      <c r="E11" s="70">
        <v>2</v>
      </c>
      <c r="F11" s="70">
        <v>62</v>
      </c>
      <c r="G11" s="70">
        <v>31</v>
      </c>
      <c r="H11" s="71">
        <f t="shared" si="1"/>
        <v>50</v>
      </c>
      <c r="I11" s="70">
        <v>2</v>
      </c>
      <c r="J11" s="70">
        <v>61</v>
      </c>
      <c r="K11" s="70">
        <v>31</v>
      </c>
      <c r="L11" s="71">
        <f t="shared" si="2"/>
        <v>50.819672131147541</v>
      </c>
      <c r="M11" s="70">
        <v>2</v>
      </c>
      <c r="N11" s="70">
        <v>48</v>
      </c>
      <c r="O11" s="70">
        <v>30</v>
      </c>
      <c r="P11" s="71">
        <f t="shared" si="3"/>
        <v>62.5</v>
      </c>
      <c r="Q11" s="70">
        <v>2</v>
      </c>
      <c r="R11" s="70">
        <v>50</v>
      </c>
      <c r="S11" s="70">
        <v>21</v>
      </c>
      <c r="T11" s="72">
        <f t="shared" si="4"/>
        <v>42</v>
      </c>
      <c r="U11" s="57"/>
    </row>
    <row r="12" spans="1:21" ht="21.75" customHeight="1" x14ac:dyDescent="0.2">
      <c r="A12" s="34">
        <v>4</v>
      </c>
      <c r="B12" s="17" t="s">
        <v>37</v>
      </c>
      <c r="C12" s="58">
        <f t="shared" si="0"/>
        <v>12</v>
      </c>
      <c r="D12" s="58">
        <f t="shared" si="0"/>
        <v>480</v>
      </c>
      <c r="E12" s="70">
        <v>3</v>
      </c>
      <c r="F12" s="70">
        <v>130</v>
      </c>
      <c r="G12" s="70">
        <v>56</v>
      </c>
      <c r="H12" s="71">
        <f t="shared" si="1"/>
        <v>43.07692307692308</v>
      </c>
      <c r="I12" s="70">
        <v>3</v>
      </c>
      <c r="J12" s="70">
        <v>132</v>
      </c>
      <c r="K12" s="70">
        <v>66</v>
      </c>
      <c r="L12" s="71">
        <f t="shared" si="2"/>
        <v>50</v>
      </c>
      <c r="M12" s="70">
        <v>3</v>
      </c>
      <c r="N12" s="70">
        <v>106</v>
      </c>
      <c r="O12" s="70">
        <v>47</v>
      </c>
      <c r="P12" s="71">
        <f t="shared" si="3"/>
        <v>44.339622641509436</v>
      </c>
      <c r="Q12" s="70">
        <v>3</v>
      </c>
      <c r="R12" s="70">
        <v>112</v>
      </c>
      <c r="S12" s="70">
        <v>49</v>
      </c>
      <c r="T12" s="72">
        <f t="shared" si="4"/>
        <v>43.75</v>
      </c>
      <c r="U12" s="57"/>
    </row>
    <row r="13" spans="1:21" ht="21.75" customHeight="1" x14ac:dyDescent="0.2">
      <c r="A13" s="34">
        <v>5</v>
      </c>
      <c r="B13" s="17" t="s">
        <v>39</v>
      </c>
      <c r="C13" s="58">
        <v>11</v>
      </c>
      <c r="D13" s="58">
        <v>374</v>
      </c>
      <c r="E13" s="70">
        <v>3</v>
      </c>
      <c r="F13" s="70">
        <v>99</v>
      </c>
      <c r="G13" s="70">
        <v>50</v>
      </c>
      <c r="H13" s="71">
        <f t="shared" si="1"/>
        <v>50.505050505050505</v>
      </c>
      <c r="I13" s="70">
        <v>3</v>
      </c>
      <c r="J13" s="70">
        <v>96</v>
      </c>
      <c r="K13" s="70">
        <v>41</v>
      </c>
      <c r="L13" s="71">
        <f t="shared" si="2"/>
        <v>42.708333333333329</v>
      </c>
      <c r="M13" s="70">
        <v>3</v>
      </c>
      <c r="N13" s="70">
        <v>99</v>
      </c>
      <c r="O13" s="70">
        <v>50</v>
      </c>
      <c r="P13" s="71">
        <f t="shared" si="3"/>
        <v>50.505050505050505</v>
      </c>
      <c r="Q13" s="70">
        <v>2</v>
      </c>
      <c r="R13" s="70">
        <v>80</v>
      </c>
      <c r="S13" s="70">
        <v>34</v>
      </c>
      <c r="T13" s="72">
        <f t="shared" si="4"/>
        <v>42.5</v>
      </c>
      <c r="U13" s="73" t="s">
        <v>40</v>
      </c>
    </row>
    <row r="14" spans="1:21" s="88" customFormat="1" ht="21.75" customHeight="1" x14ac:dyDescent="0.2">
      <c r="A14" s="34">
        <v>6</v>
      </c>
      <c r="B14" s="17" t="s">
        <v>32</v>
      </c>
      <c r="C14" s="58">
        <f t="shared" ref="C14:D17" si="5">E14+I14+M14+Q14</f>
        <v>12</v>
      </c>
      <c r="D14" s="58">
        <f t="shared" si="5"/>
        <v>423</v>
      </c>
      <c r="E14" s="70">
        <v>3</v>
      </c>
      <c r="F14" s="70">
        <v>125</v>
      </c>
      <c r="G14" s="70">
        <v>56</v>
      </c>
      <c r="H14" s="71">
        <f t="shared" si="1"/>
        <v>44.800000000000004</v>
      </c>
      <c r="I14" s="70">
        <v>3</v>
      </c>
      <c r="J14" s="70">
        <v>111</v>
      </c>
      <c r="K14" s="70">
        <v>54</v>
      </c>
      <c r="L14" s="71">
        <f t="shared" si="2"/>
        <v>48.648648648648653</v>
      </c>
      <c r="M14" s="70">
        <v>3</v>
      </c>
      <c r="N14" s="70">
        <v>101</v>
      </c>
      <c r="O14" s="70">
        <v>42</v>
      </c>
      <c r="P14" s="71">
        <f t="shared" si="3"/>
        <v>41.584158415841586</v>
      </c>
      <c r="Q14" s="70">
        <v>3</v>
      </c>
      <c r="R14" s="70">
        <v>86</v>
      </c>
      <c r="S14" s="70">
        <v>44</v>
      </c>
      <c r="T14" s="72">
        <f t="shared" si="4"/>
        <v>51.162790697674424</v>
      </c>
      <c r="U14" s="57"/>
    </row>
    <row r="15" spans="1:21" ht="21.75" customHeight="1" x14ac:dyDescent="0.2">
      <c r="A15" s="34">
        <v>7</v>
      </c>
      <c r="B15" s="17" t="s">
        <v>46</v>
      </c>
      <c r="C15" s="58">
        <f t="shared" si="5"/>
        <v>12</v>
      </c>
      <c r="D15" s="58">
        <f t="shared" si="5"/>
        <v>441</v>
      </c>
      <c r="E15" s="70">
        <v>3</v>
      </c>
      <c r="F15" s="70">
        <v>120</v>
      </c>
      <c r="G15" s="70">
        <v>70</v>
      </c>
      <c r="H15" s="71">
        <f t="shared" si="1"/>
        <v>58.333333333333336</v>
      </c>
      <c r="I15" s="70">
        <v>3</v>
      </c>
      <c r="J15" s="70">
        <v>112</v>
      </c>
      <c r="K15" s="70">
        <v>61</v>
      </c>
      <c r="L15" s="71">
        <f t="shared" si="2"/>
        <v>54.464285714285708</v>
      </c>
      <c r="M15" s="70">
        <v>3</v>
      </c>
      <c r="N15" s="70">
        <v>104</v>
      </c>
      <c r="O15" s="70">
        <v>54</v>
      </c>
      <c r="P15" s="71">
        <f t="shared" si="3"/>
        <v>51.923076923076927</v>
      </c>
      <c r="Q15" s="70">
        <v>3</v>
      </c>
      <c r="R15" s="70">
        <v>105</v>
      </c>
      <c r="S15" s="70">
        <v>55</v>
      </c>
      <c r="T15" s="72">
        <f t="shared" si="4"/>
        <v>52.380952380952387</v>
      </c>
      <c r="U15" s="57"/>
    </row>
    <row r="16" spans="1:21" ht="21.75" customHeight="1" x14ac:dyDescent="0.2">
      <c r="A16" s="34">
        <v>8</v>
      </c>
      <c r="B16" s="17" t="s">
        <v>42</v>
      </c>
      <c r="C16" s="58">
        <f t="shared" si="5"/>
        <v>13</v>
      </c>
      <c r="D16" s="58">
        <f t="shared" si="5"/>
        <v>469</v>
      </c>
      <c r="E16" s="70">
        <v>4</v>
      </c>
      <c r="F16" s="70">
        <v>140</v>
      </c>
      <c r="G16" s="70">
        <v>56</v>
      </c>
      <c r="H16" s="71">
        <f t="shared" si="1"/>
        <v>40</v>
      </c>
      <c r="I16" s="70">
        <v>3</v>
      </c>
      <c r="J16" s="70">
        <v>100</v>
      </c>
      <c r="K16" s="70">
        <v>46</v>
      </c>
      <c r="L16" s="71">
        <f t="shared" si="2"/>
        <v>46</v>
      </c>
      <c r="M16" s="70">
        <v>3</v>
      </c>
      <c r="N16" s="70">
        <v>110</v>
      </c>
      <c r="O16" s="70">
        <v>44</v>
      </c>
      <c r="P16" s="71">
        <f t="shared" si="3"/>
        <v>40</v>
      </c>
      <c r="Q16" s="70">
        <v>3</v>
      </c>
      <c r="R16" s="70">
        <v>119</v>
      </c>
      <c r="S16" s="70">
        <v>55</v>
      </c>
      <c r="T16" s="72">
        <f t="shared" si="4"/>
        <v>46.218487394957982</v>
      </c>
      <c r="U16" s="73"/>
    </row>
    <row r="17" spans="1:21" ht="21.75" customHeight="1" x14ac:dyDescent="0.2">
      <c r="A17" s="34">
        <v>9</v>
      </c>
      <c r="B17" s="17" t="s">
        <v>48</v>
      </c>
      <c r="C17" s="58">
        <f t="shared" si="5"/>
        <v>8</v>
      </c>
      <c r="D17" s="58">
        <f t="shared" si="5"/>
        <v>297</v>
      </c>
      <c r="E17" s="70">
        <v>2</v>
      </c>
      <c r="F17" s="70">
        <v>86</v>
      </c>
      <c r="G17" s="70">
        <v>44</v>
      </c>
      <c r="H17" s="71">
        <f t="shared" si="1"/>
        <v>51.162790697674424</v>
      </c>
      <c r="I17" s="70">
        <v>2</v>
      </c>
      <c r="J17" s="70">
        <v>75</v>
      </c>
      <c r="K17" s="70">
        <v>48</v>
      </c>
      <c r="L17" s="71">
        <f t="shared" si="2"/>
        <v>64</v>
      </c>
      <c r="M17" s="70">
        <v>2</v>
      </c>
      <c r="N17" s="70">
        <v>67</v>
      </c>
      <c r="O17" s="70">
        <v>36</v>
      </c>
      <c r="P17" s="71">
        <f t="shared" si="3"/>
        <v>53.731343283582092</v>
      </c>
      <c r="Q17" s="70">
        <v>2</v>
      </c>
      <c r="R17" s="70">
        <v>69</v>
      </c>
      <c r="S17" s="70">
        <v>42</v>
      </c>
      <c r="T17" s="72">
        <f t="shared" si="4"/>
        <v>60.869565217391312</v>
      </c>
      <c r="U17" s="57"/>
    </row>
    <row r="18" spans="1:21" ht="21.75" customHeight="1" x14ac:dyDescent="0.2">
      <c r="A18" s="34">
        <v>10</v>
      </c>
      <c r="B18" s="17" t="s">
        <v>25</v>
      </c>
      <c r="C18" s="58">
        <v>10</v>
      </c>
      <c r="D18" s="58">
        <v>362</v>
      </c>
      <c r="E18" s="70">
        <v>3</v>
      </c>
      <c r="F18" s="70">
        <v>112</v>
      </c>
      <c r="G18" s="70">
        <v>58</v>
      </c>
      <c r="H18" s="71">
        <f t="shared" si="1"/>
        <v>51.785714285714292</v>
      </c>
      <c r="I18" s="70">
        <v>3</v>
      </c>
      <c r="J18" s="70">
        <v>95</v>
      </c>
      <c r="K18" s="70">
        <v>45</v>
      </c>
      <c r="L18" s="71">
        <f t="shared" si="2"/>
        <v>47.368421052631575</v>
      </c>
      <c r="M18" s="70">
        <v>2</v>
      </c>
      <c r="N18" s="70">
        <v>81</v>
      </c>
      <c r="O18" s="70">
        <v>34</v>
      </c>
      <c r="P18" s="71">
        <f t="shared" si="3"/>
        <v>41.975308641975303</v>
      </c>
      <c r="Q18" s="70">
        <v>2</v>
      </c>
      <c r="R18" s="70">
        <v>74</v>
      </c>
      <c r="S18" s="70">
        <v>40</v>
      </c>
      <c r="T18" s="72">
        <f t="shared" si="4"/>
        <v>54.054054054054056</v>
      </c>
      <c r="U18" s="73" t="s">
        <v>26</v>
      </c>
    </row>
    <row r="19" spans="1:21" ht="21.75" customHeight="1" x14ac:dyDescent="0.2">
      <c r="A19" s="34">
        <v>11</v>
      </c>
      <c r="B19" s="17" t="s">
        <v>38</v>
      </c>
      <c r="C19" s="58">
        <v>12</v>
      </c>
      <c r="D19" s="58">
        <v>342</v>
      </c>
      <c r="E19" s="70">
        <v>3</v>
      </c>
      <c r="F19" s="70">
        <v>86</v>
      </c>
      <c r="G19" s="70">
        <v>36</v>
      </c>
      <c r="H19" s="71">
        <f t="shared" si="1"/>
        <v>41.860465116279073</v>
      </c>
      <c r="I19" s="70">
        <v>3</v>
      </c>
      <c r="J19" s="70">
        <v>82</v>
      </c>
      <c r="K19" s="70">
        <v>39</v>
      </c>
      <c r="L19" s="71">
        <f t="shared" si="2"/>
        <v>47.560975609756099</v>
      </c>
      <c r="M19" s="70">
        <v>3</v>
      </c>
      <c r="N19" s="70">
        <v>89</v>
      </c>
      <c r="O19" s="70">
        <v>47</v>
      </c>
      <c r="P19" s="71">
        <f t="shared" si="3"/>
        <v>52.80898876404494</v>
      </c>
      <c r="Q19" s="70">
        <v>3</v>
      </c>
      <c r="R19" s="70">
        <v>85</v>
      </c>
      <c r="S19" s="70">
        <v>41</v>
      </c>
      <c r="T19" s="72">
        <f t="shared" si="4"/>
        <v>48.235294117647058</v>
      </c>
      <c r="U19" s="57"/>
    </row>
    <row r="20" spans="1:21" ht="21.75" customHeight="1" x14ac:dyDescent="0.2">
      <c r="A20" s="34">
        <v>12</v>
      </c>
      <c r="B20" s="17" t="s">
        <v>31</v>
      </c>
      <c r="C20" s="58">
        <f>E20+I20+M20+Q20</f>
        <v>11</v>
      </c>
      <c r="D20" s="58">
        <f>F20+J20+N20+R20</f>
        <v>355</v>
      </c>
      <c r="E20" s="70">
        <v>3</v>
      </c>
      <c r="F20" s="70">
        <v>93</v>
      </c>
      <c r="G20" s="70">
        <v>41</v>
      </c>
      <c r="H20" s="71">
        <f t="shared" si="1"/>
        <v>44.086021505376344</v>
      </c>
      <c r="I20" s="70">
        <v>3</v>
      </c>
      <c r="J20" s="70">
        <v>107</v>
      </c>
      <c r="K20" s="70">
        <v>36</v>
      </c>
      <c r="L20" s="71">
        <f t="shared" si="2"/>
        <v>33.644859813084111</v>
      </c>
      <c r="M20" s="70">
        <v>3</v>
      </c>
      <c r="N20" s="70">
        <v>89</v>
      </c>
      <c r="O20" s="70">
        <v>38</v>
      </c>
      <c r="P20" s="71">
        <f t="shared" si="3"/>
        <v>42.696629213483142</v>
      </c>
      <c r="Q20" s="70">
        <v>2</v>
      </c>
      <c r="R20" s="70">
        <v>66</v>
      </c>
      <c r="S20" s="70">
        <v>35</v>
      </c>
      <c r="T20" s="72">
        <f t="shared" si="4"/>
        <v>53.030303030303031</v>
      </c>
      <c r="U20" s="57"/>
    </row>
    <row r="21" spans="1:21" s="111" customFormat="1" ht="21.75" customHeight="1" x14ac:dyDescent="0.2">
      <c r="A21" s="34">
        <v>13</v>
      </c>
      <c r="B21" s="17" t="s">
        <v>43</v>
      </c>
      <c r="C21" s="58">
        <f>E21+I21+M21+Q21</f>
        <v>11</v>
      </c>
      <c r="D21" s="58">
        <f>F21+J21+N21+R21</f>
        <v>344</v>
      </c>
      <c r="E21" s="70">
        <v>3</v>
      </c>
      <c r="F21" s="70">
        <v>102</v>
      </c>
      <c r="G21" s="70">
        <v>41</v>
      </c>
      <c r="H21" s="71">
        <f t="shared" si="1"/>
        <v>40.196078431372548</v>
      </c>
      <c r="I21" s="70">
        <v>3</v>
      </c>
      <c r="J21" s="70">
        <v>92</v>
      </c>
      <c r="K21" s="70">
        <v>42</v>
      </c>
      <c r="L21" s="71">
        <f t="shared" si="2"/>
        <v>45.652173913043477</v>
      </c>
      <c r="M21" s="70">
        <v>2</v>
      </c>
      <c r="N21" s="70">
        <v>67</v>
      </c>
      <c r="O21" s="70">
        <v>30</v>
      </c>
      <c r="P21" s="71">
        <f t="shared" si="3"/>
        <v>44.776119402985074</v>
      </c>
      <c r="Q21" s="70">
        <v>3</v>
      </c>
      <c r="R21" s="70">
        <v>83</v>
      </c>
      <c r="S21" s="70">
        <v>37</v>
      </c>
      <c r="T21" s="72">
        <f t="shared" si="4"/>
        <v>44.578313253012048</v>
      </c>
      <c r="U21" s="57"/>
    </row>
    <row r="22" spans="1:21" ht="21.75" customHeight="1" x14ac:dyDescent="0.2">
      <c r="A22" s="34">
        <v>14</v>
      </c>
      <c r="B22" s="17" t="s">
        <v>41</v>
      </c>
      <c r="C22" s="58">
        <v>6</v>
      </c>
      <c r="D22" s="58">
        <v>158</v>
      </c>
      <c r="E22" s="70">
        <v>2</v>
      </c>
      <c r="F22" s="70">
        <v>45</v>
      </c>
      <c r="G22" s="70">
        <v>23</v>
      </c>
      <c r="H22" s="71">
        <f t="shared" si="1"/>
        <v>51.111111111111107</v>
      </c>
      <c r="I22" s="70">
        <v>2</v>
      </c>
      <c r="J22" s="70">
        <v>43</v>
      </c>
      <c r="K22" s="70">
        <v>23</v>
      </c>
      <c r="L22" s="71">
        <f t="shared" si="2"/>
        <v>53.488372093023251</v>
      </c>
      <c r="M22" s="70">
        <v>1</v>
      </c>
      <c r="N22" s="70">
        <v>29</v>
      </c>
      <c r="O22" s="70">
        <v>15</v>
      </c>
      <c r="P22" s="71">
        <f t="shared" si="3"/>
        <v>51.724137931034484</v>
      </c>
      <c r="Q22" s="70">
        <v>1</v>
      </c>
      <c r="R22" s="70">
        <v>41</v>
      </c>
      <c r="S22" s="70">
        <v>20</v>
      </c>
      <c r="T22" s="72">
        <f t="shared" si="4"/>
        <v>48.780487804878049</v>
      </c>
      <c r="U22" s="57"/>
    </row>
    <row r="23" spans="1:21" ht="21.75" customHeight="1" x14ac:dyDescent="0.2">
      <c r="A23" s="34">
        <v>15</v>
      </c>
      <c r="B23" s="17" t="s">
        <v>36</v>
      </c>
      <c r="C23" s="58">
        <v>9</v>
      </c>
      <c r="D23" s="70">
        <v>346</v>
      </c>
      <c r="E23" s="70">
        <v>3</v>
      </c>
      <c r="F23" s="70">
        <v>117</v>
      </c>
      <c r="G23" s="71">
        <v>52</v>
      </c>
      <c r="H23" s="71">
        <f t="shared" si="1"/>
        <v>44.444444444444443</v>
      </c>
      <c r="I23" s="70">
        <v>2</v>
      </c>
      <c r="J23" s="70">
        <v>89</v>
      </c>
      <c r="K23" s="71">
        <v>42</v>
      </c>
      <c r="L23" s="71">
        <f t="shared" si="2"/>
        <v>47.191011235955052</v>
      </c>
      <c r="M23" s="70">
        <v>2</v>
      </c>
      <c r="N23" s="70">
        <v>70</v>
      </c>
      <c r="O23" s="71">
        <v>32</v>
      </c>
      <c r="P23" s="71">
        <f t="shared" si="3"/>
        <v>45.714285714285715</v>
      </c>
      <c r="Q23" s="70">
        <v>2</v>
      </c>
      <c r="R23" s="70">
        <v>70</v>
      </c>
      <c r="S23" s="70">
        <v>29</v>
      </c>
      <c r="T23" s="76">
        <f t="shared" si="4"/>
        <v>41.428571428571431</v>
      </c>
      <c r="U23" s="129"/>
    </row>
    <row r="24" spans="1:21" ht="21.75" customHeight="1" x14ac:dyDescent="0.2">
      <c r="A24" s="34">
        <v>16</v>
      </c>
      <c r="B24" s="17" t="s">
        <v>20</v>
      </c>
      <c r="C24" s="58">
        <v>9</v>
      </c>
      <c r="D24" s="58">
        <v>259</v>
      </c>
      <c r="E24" s="70">
        <v>3</v>
      </c>
      <c r="F24" s="70">
        <v>95</v>
      </c>
      <c r="G24" s="70">
        <v>48</v>
      </c>
      <c r="H24" s="71">
        <f t="shared" si="1"/>
        <v>50.526315789473685</v>
      </c>
      <c r="I24" s="70">
        <v>2</v>
      </c>
      <c r="J24" s="70">
        <v>62</v>
      </c>
      <c r="K24" s="70">
        <v>33</v>
      </c>
      <c r="L24" s="71">
        <f t="shared" si="2"/>
        <v>53.225806451612897</v>
      </c>
      <c r="M24" s="70">
        <v>2</v>
      </c>
      <c r="N24" s="70">
        <v>55</v>
      </c>
      <c r="O24" s="70">
        <v>27</v>
      </c>
      <c r="P24" s="71">
        <f t="shared" si="3"/>
        <v>49.090909090909093</v>
      </c>
      <c r="Q24" s="70">
        <v>2</v>
      </c>
      <c r="R24" s="70">
        <v>47</v>
      </c>
      <c r="S24" s="70">
        <v>24</v>
      </c>
      <c r="T24" s="72">
        <f t="shared" si="4"/>
        <v>51.063829787234042</v>
      </c>
      <c r="U24" s="57"/>
    </row>
    <row r="25" spans="1:21" ht="21.75" customHeight="1" x14ac:dyDescent="0.2">
      <c r="A25" s="34">
        <v>17</v>
      </c>
      <c r="B25" s="17" t="s">
        <v>21</v>
      </c>
      <c r="C25" s="58">
        <f t="shared" ref="C25:C33" si="6">E25+I25+M25+Q25</f>
        <v>9</v>
      </c>
      <c r="D25" s="58">
        <f t="shared" ref="D25:D33" si="7">F25+J25+N25+R25</f>
        <v>272</v>
      </c>
      <c r="E25" s="70">
        <v>3</v>
      </c>
      <c r="F25" s="70">
        <v>103</v>
      </c>
      <c r="G25" s="70">
        <v>49</v>
      </c>
      <c r="H25" s="71">
        <f t="shared" si="1"/>
        <v>47.572815533980581</v>
      </c>
      <c r="I25" s="70">
        <v>2</v>
      </c>
      <c r="J25" s="70">
        <v>52</v>
      </c>
      <c r="K25" s="70">
        <v>28</v>
      </c>
      <c r="L25" s="71">
        <f t="shared" si="2"/>
        <v>53.846153846153847</v>
      </c>
      <c r="M25" s="70">
        <v>2</v>
      </c>
      <c r="N25" s="70">
        <v>65</v>
      </c>
      <c r="O25" s="70">
        <v>36</v>
      </c>
      <c r="P25" s="71">
        <f t="shared" si="3"/>
        <v>55.384615384615387</v>
      </c>
      <c r="Q25" s="70">
        <v>2</v>
      </c>
      <c r="R25" s="70">
        <v>52</v>
      </c>
      <c r="S25" s="70">
        <v>26</v>
      </c>
      <c r="T25" s="72">
        <f t="shared" si="4"/>
        <v>50</v>
      </c>
      <c r="U25" s="57"/>
    </row>
    <row r="26" spans="1:21" ht="21.75" customHeight="1" x14ac:dyDescent="0.2">
      <c r="A26" s="34">
        <v>18</v>
      </c>
      <c r="B26" s="17" t="s">
        <v>33</v>
      </c>
      <c r="C26" s="58">
        <v>8</v>
      </c>
      <c r="D26" s="58">
        <v>236</v>
      </c>
      <c r="E26" s="70">
        <v>2</v>
      </c>
      <c r="F26" s="70">
        <v>55</v>
      </c>
      <c r="G26" s="70">
        <v>24</v>
      </c>
      <c r="H26" s="71">
        <f t="shared" si="1"/>
        <v>43.636363636363633</v>
      </c>
      <c r="I26" s="70">
        <v>2</v>
      </c>
      <c r="J26" s="70">
        <v>56</v>
      </c>
      <c r="K26" s="70">
        <v>27</v>
      </c>
      <c r="L26" s="71">
        <f t="shared" si="2"/>
        <v>48.214285714285715</v>
      </c>
      <c r="M26" s="70">
        <v>2</v>
      </c>
      <c r="N26" s="70">
        <v>70</v>
      </c>
      <c r="O26" s="70">
        <v>34</v>
      </c>
      <c r="P26" s="71">
        <f t="shared" si="3"/>
        <v>48.571428571428569</v>
      </c>
      <c r="Q26" s="70">
        <v>2</v>
      </c>
      <c r="R26" s="70">
        <v>55</v>
      </c>
      <c r="S26" s="70">
        <v>28</v>
      </c>
      <c r="T26" s="72">
        <f t="shared" si="4"/>
        <v>50.909090909090907</v>
      </c>
      <c r="U26" s="57"/>
    </row>
    <row r="27" spans="1:21" ht="21.75" customHeight="1" x14ac:dyDescent="0.2">
      <c r="A27" s="34">
        <v>19</v>
      </c>
      <c r="B27" s="17" t="s">
        <v>35</v>
      </c>
      <c r="C27" s="58">
        <f t="shared" ref="C27:D30" si="8">E27+I27+M27+Q27</f>
        <v>8</v>
      </c>
      <c r="D27" s="58">
        <f t="shared" si="8"/>
        <v>269</v>
      </c>
      <c r="E27" s="70">
        <v>2</v>
      </c>
      <c r="F27" s="70">
        <v>92</v>
      </c>
      <c r="G27" s="70">
        <v>41</v>
      </c>
      <c r="H27" s="71">
        <f t="shared" si="1"/>
        <v>44.565217391304344</v>
      </c>
      <c r="I27" s="70">
        <v>2</v>
      </c>
      <c r="J27" s="70">
        <v>60</v>
      </c>
      <c r="K27" s="70">
        <v>32</v>
      </c>
      <c r="L27" s="71">
        <f t="shared" si="2"/>
        <v>53.333333333333336</v>
      </c>
      <c r="M27" s="70">
        <v>2</v>
      </c>
      <c r="N27" s="70">
        <v>65</v>
      </c>
      <c r="O27" s="70">
        <v>27</v>
      </c>
      <c r="P27" s="71">
        <f t="shared" si="3"/>
        <v>41.53846153846154</v>
      </c>
      <c r="Q27" s="70">
        <v>2</v>
      </c>
      <c r="R27" s="70">
        <v>52</v>
      </c>
      <c r="S27" s="70">
        <v>15</v>
      </c>
      <c r="T27" s="72">
        <f t="shared" si="4"/>
        <v>28.846153846153843</v>
      </c>
      <c r="U27" s="57"/>
    </row>
    <row r="28" spans="1:21" ht="21.75" customHeight="1" x14ac:dyDescent="0.2">
      <c r="A28" s="34">
        <v>20</v>
      </c>
      <c r="B28" s="17" t="s">
        <v>24</v>
      </c>
      <c r="C28" s="58">
        <f t="shared" si="8"/>
        <v>5</v>
      </c>
      <c r="D28" s="58">
        <f t="shared" si="8"/>
        <v>120</v>
      </c>
      <c r="E28" s="70">
        <v>2</v>
      </c>
      <c r="F28" s="70">
        <v>34</v>
      </c>
      <c r="G28" s="70">
        <v>15</v>
      </c>
      <c r="H28" s="71">
        <f t="shared" si="1"/>
        <v>44.117647058823529</v>
      </c>
      <c r="I28" s="70">
        <v>1</v>
      </c>
      <c r="J28" s="70">
        <v>33</v>
      </c>
      <c r="K28" s="70">
        <v>10</v>
      </c>
      <c r="L28" s="71">
        <f t="shared" si="2"/>
        <v>30.303030303030305</v>
      </c>
      <c r="M28" s="70">
        <v>1</v>
      </c>
      <c r="N28" s="70">
        <v>34</v>
      </c>
      <c r="O28" s="70">
        <v>14</v>
      </c>
      <c r="P28" s="71">
        <f t="shared" si="3"/>
        <v>41.17647058823529</v>
      </c>
      <c r="Q28" s="70">
        <v>1</v>
      </c>
      <c r="R28" s="70">
        <v>19</v>
      </c>
      <c r="S28" s="70">
        <v>9</v>
      </c>
      <c r="T28" s="72">
        <f t="shared" si="4"/>
        <v>47.368421052631575</v>
      </c>
      <c r="U28" s="57"/>
    </row>
    <row r="29" spans="1:21" ht="21.75" customHeight="1" x14ac:dyDescent="0.2">
      <c r="A29" s="34">
        <v>21</v>
      </c>
      <c r="B29" s="17" t="s">
        <v>23</v>
      </c>
      <c r="C29" s="58">
        <f t="shared" si="8"/>
        <v>11</v>
      </c>
      <c r="D29" s="58">
        <f t="shared" si="8"/>
        <v>382</v>
      </c>
      <c r="E29" s="70">
        <v>3</v>
      </c>
      <c r="F29" s="70">
        <v>130</v>
      </c>
      <c r="G29" s="70">
        <v>57</v>
      </c>
      <c r="H29" s="71">
        <f t="shared" si="1"/>
        <v>43.846153846153847</v>
      </c>
      <c r="I29" s="70">
        <v>3</v>
      </c>
      <c r="J29" s="70">
        <v>95</v>
      </c>
      <c r="K29" s="70">
        <v>51</v>
      </c>
      <c r="L29" s="71">
        <f t="shared" si="2"/>
        <v>53.684210526315788</v>
      </c>
      <c r="M29" s="70">
        <v>2</v>
      </c>
      <c r="N29" s="70">
        <v>69</v>
      </c>
      <c r="O29" s="70">
        <v>31</v>
      </c>
      <c r="P29" s="71">
        <f t="shared" si="3"/>
        <v>44.927536231884055</v>
      </c>
      <c r="Q29" s="70">
        <v>3</v>
      </c>
      <c r="R29" s="70">
        <v>88</v>
      </c>
      <c r="S29" s="70">
        <v>34</v>
      </c>
      <c r="T29" s="72">
        <f t="shared" si="4"/>
        <v>38.636363636363633</v>
      </c>
      <c r="U29" s="57"/>
    </row>
    <row r="30" spans="1:21" ht="21.75" customHeight="1" x14ac:dyDescent="0.2">
      <c r="A30" s="34">
        <v>22</v>
      </c>
      <c r="B30" s="17" t="s">
        <v>29</v>
      </c>
      <c r="C30" s="58">
        <f t="shared" si="8"/>
        <v>7</v>
      </c>
      <c r="D30" s="58">
        <f t="shared" si="8"/>
        <v>192</v>
      </c>
      <c r="E30" s="70">
        <v>1</v>
      </c>
      <c r="F30" s="70">
        <v>42</v>
      </c>
      <c r="G30" s="70">
        <v>19</v>
      </c>
      <c r="H30" s="71">
        <f t="shared" si="1"/>
        <v>45.238095238095241</v>
      </c>
      <c r="I30" s="70">
        <v>2</v>
      </c>
      <c r="J30" s="70">
        <v>63</v>
      </c>
      <c r="K30" s="70">
        <v>31</v>
      </c>
      <c r="L30" s="71">
        <f t="shared" si="2"/>
        <v>49.206349206349202</v>
      </c>
      <c r="M30" s="70">
        <v>2</v>
      </c>
      <c r="N30" s="70">
        <v>45</v>
      </c>
      <c r="O30" s="70">
        <v>21</v>
      </c>
      <c r="P30" s="71">
        <f t="shared" si="3"/>
        <v>46.666666666666664</v>
      </c>
      <c r="Q30" s="70">
        <v>2</v>
      </c>
      <c r="R30" s="70">
        <v>42</v>
      </c>
      <c r="S30" s="70">
        <v>23</v>
      </c>
      <c r="T30" s="72">
        <f t="shared" si="4"/>
        <v>54.761904761904766</v>
      </c>
      <c r="U30" s="57"/>
    </row>
    <row r="31" spans="1:21" ht="21.75" customHeight="1" x14ac:dyDescent="0.2">
      <c r="A31" s="34">
        <v>23</v>
      </c>
      <c r="B31" s="17" t="s">
        <v>22</v>
      </c>
      <c r="C31" s="58">
        <v>10</v>
      </c>
      <c r="D31" s="58">
        <v>377</v>
      </c>
      <c r="E31" s="70">
        <v>3</v>
      </c>
      <c r="F31" s="70">
        <v>126</v>
      </c>
      <c r="G31" s="70">
        <v>60</v>
      </c>
      <c r="H31" s="71">
        <f t="shared" si="1"/>
        <v>47.619047619047613</v>
      </c>
      <c r="I31" s="70">
        <v>2</v>
      </c>
      <c r="J31" s="70">
        <v>82</v>
      </c>
      <c r="K31" s="70">
        <v>35</v>
      </c>
      <c r="L31" s="71">
        <f t="shared" si="2"/>
        <v>42.68292682926829</v>
      </c>
      <c r="M31" s="70">
        <v>2</v>
      </c>
      <c r="N31" s="70">
        <v>72</v>
      </c>
      <c r="O31" s="70">
        <v>32</v>
      </c>
      <c r="P31" s="71">
        <f t="shared" si="3"/>
        <v>44.444444444444443</v>
      </c>
      <c r="Q31" s="70">
        <v>3</v>
      </c>
      <c r="R31" s="70">
        <v>97</v>
      </c>
      <c r="S31" s="70">
        <v>48</v>
      </c>
      <c r="T31" s="72">
        <f t="shared" si="4"/>
        <v>49.484536082474229</v>
      </c>
      <c r="U31" s="57"/>
    </row>
    <row r="32" spans="1:21" ht="21.75" customHeight="1" x14ac:dyDescent="0.2">
      <c r="A32" s="34">
        <v>24</v>
      </c>
      <c r="B32" s="17" t="s">
        <v>47</v>
      </c>
      <c r="C32" s="58">
        <v>18</v>
      </c>
      <c r="D32" s="58">
        <v>567</v>
      </c>
      <c r="E32" s="70">
        <v>5</v>
      </c>
      <c r="F32" s="70">
        <v>169</v>
      </c>
      <c r="G32" s="70">
        <v>86</v>
      </c>
      <c r="H32" s="71">
        <f t="shared" si="1"/>
        <v>50.887573964497044</v>
      </c>
      <c r="I32" s="70">
        <v>5</v>
      </c>
      <c r="J32" s="70">
        <v>159</v>
      </c>
      <c r="K32" s="70">
        <v>81</v>
      </c>
      <c r="L32" s="71">
        <f t="shared" si="2"/>
        <v>50.943396226415096</v>
      </c>
      <c r="M32" s="70">
        <v>4</v>
      </c>
      <c r="N32" s="70">
        <v>133</v>
      </c>
      <c r="O32" s="70">
        <v>70</v>
      </c>
      <c r="P32" s="71">
        <f t="shared" si="3"/>
        <v>52.631578947368418</v>
      </c>
      <c r="Q32" s="70">
        <v>4</v>
      </c>
      <c r="R32" s="70">
        <v>106</v>
      </c>
      <c r="S32" s="70">
        <v>60</v>
      </c>
      <c r="T32" s="72">
        <f t="shared" si="4"/>
        <v>56.60377358490566</v>
      </c>
      <c r="U32" s="57"/>
    </row>
    <row r="33" spans="1:22" ht="21.75" customHeight="1" x14ac:dyDescent="0.2">
      <c r="A33" s="34">
        <v>25</v>
      </c>
      <c r="B33" s="17" t="s">
        <v>34</v>
      </c>
      <c r="C33" s="58">
        <f t="shared" si="6"/>
        <v>17</v>
      </c>
      <c r="D33" s="58">
        <f t="shared" si="7"/>
        <v>644</v>
      </c>
      <c r="E33" s="70">
        <v>5</v>
      </c>
      <c r="F33" s="70">
        <v>202</v>
      </c>
      <c r="G33" s="70">
        <v>95</v>
      </c>
      <c r="H33" s="71">
        <f t="shared" si="1"/>
        <v>47.029702970297024</v>
      </c>
      <c r="I33" s="70">
        <v>4</v>
      </c>
      <c r="J33" s="70">
        <v>148</v>
      </c>
      <c r="K33" s="70">
        <v>77</v>
      </c>
      <c r="L33" s="71">
        <f t="shared" si="2"/>
        <v>52.027027027027032</v>
      </c>
      <c r="M33" s="70">
        <v>4</v>
      </c>
      <c r="N33" s="70">
        <v>149</v>
      </c>
      <c r="O33" s="70">
        <v>68</v>
      </c>
      <c r="P33" s="71">
        <f t="shared" si="3"/>
        <v>45.63758389261745</v>
      </c>
      <c r="Q33" s="70">
        <v>4</v>
      </c>
      <c r="R33" s="70">
        <v>145</v>
      </c>
      <c r="S33" s="70">
        <v>71</v>
      </c>
      <c r="T33" s="72">
        <f t="shared" si="4"/>
        <v>48.96551724137931</v>
      </c>
      <c r="U33" s="57"/>
    </row>
    <row r="34" spans="1:22" ht="21.75" customHeight="1" x14ac:dyDescent="0.2">
      <c r="A34" s="34">
        <v>26</v>
      </c>
      <c r="B34" s="17" t="s">
        <v>95</v>
      </c>
      <c r="C34" s="58">
        <v>8</v>
      </c>
      <c r="D34" s="58">
        <v>200</v>
      </c>
      <c r="E34" s="70">
        <v>2</v>
      </c>
      <c r="F34" s="70">
        <v>63</v>
      </c>
      <c r="G34" s="70">
        <v>24</v>
      </c>
      <c r="H34" s="71">
        <f t="shared" si="1"/>
        <v>38.095238095238095</v>
      </c>
      <c r="I34" s="70">
        <v>2</v>
      </c>
      <c r="J34" s="70">
        <v>51</v>
      </c>
      <c r="K34" s="70">
        <v>22</v>
      </c>
      <c r="L34" s="71">
        <f t="shared" si="2"/>
        <v>43.137254901960787</v>
      </c>
      <c r="M34" s="70">
        <v>2</v>
      </c>
      <c r="N34" s="70">
        <v>46</v>
      </c>
      <c r="O34" s="70">
        <v>25</v>
      </c>
      <c r="P34" s="71">
        <f t="shared" si="3"/>
        <v>54.347826086956516</v>
      </c>
      <c r="Q34" s="70">
        <v>2</v>
      </c>
      <c r="R34" s="70">
        <v>40</v>
      </c>
      <c r="S34" s="70">
        <v>17</v>
      </c>
      <c r="T34" s="72">
        <f t="shared" si="4"/>
        <v>42.5</v>
      </c>
      <c r="U34" s="57"/>
      <c r="V34" s="74"/>
    </row>
    <row r="35" spans="1:22" ht="21.75" customHeight="1" x14ac:dyDescent="0.2">
      <c r="A35" s="34">
        <v>27</v>
      </c>
      <c r="B35" s="17" t="s">
        <v>45</v>
      </c>
      <c r="C35" s="58">
        <f>E35+I35+M35+Q35</f>
        <v>8</v>
      </c>
      <c r="D35" s="58">
        <f>F35+J35+N35+R35</f>
        <v>223</v>
      </c>
      <c r="E35" s="70">
        <v>2</v>
      </c>
      <c r="F35" s="70">
        <v>69</v>
      </c>
      <c r="G35" s="70">
        <v>38</v>
      </c>
      <c r="H35" s="71">
        <f t="shared" si="1"/>
        <v>55.072463768115945</v>
      </c>
      <c r="I35" s="70">
        <v>2</v>
      </c>
      <c r="J35" s="70">
        <v>60</v>
      </c>
      <c r="K35" s="70">
        <v>25</v>
      </c>
      <c r="L35" s="71">
        <f t="shared" si="2"/>
        <v>41.666666666666671</v>
      </c>
      <c r="M35" s="70">
        <v>2</v>
      </c>
      <c r="N35" s="70">
        <v>45</v>
      </c>
      <c r="O35" s="70">
        <v>19</v>
      </c>
      <c r="P35" s="71">
        <f t="shared" si="3"/>
        <v>42.222222222222221</v>
      </c>
      <c r="Q35" s="70">
        <v>2</v>
      </c>
      <c r="R35" s="70">
        <v>49</v>
      </c>
      <c r="S35" s="70">
        <v>30</v>
      </c>
      <c r="T35" s="72">
        <f t="shared" si="4"/>
        <v>61.224489795918366</v>
      </c>
      <c r="U35" s="57"/>
    </row>
    <row r="36" spans="1:22" s="60" customFormat="1" ht="21.75" customHeight="1" x14ac:dyDescent="0.2">
      <c r="A36" s="57"/>
      <c r="B36" s="46" t="s">
        <v>180</v>
      </c>
      <c r="C36" s="58">
        <f>SUM(C9:C35)</f>
        <v>271</v>
      </c>
      <c r="D36" s="58">
        <f t="shared" ref="D36:S36" si="9">SUM(D9:D35)</f>
        <v>8982</v>
      </c>
      <c r="E36" s="58">
        <f t="shared" si="9"/>
        <v>75</v>
      </c>
      <c r="F36" s="58">
        <f t="shared" si="9"/>
        <v>2701</v>
      </c>
      <c r="G36" s="58">
        <f t="shared" si="9"/>
        <v>1278</v>
      </c>
      <c r="H36" s="58">
        <f t="shared" si="9"/>
        <v>1279.2569075560789</v>
      </c>
      <c r="I36" s="58">
        <f t="shared" si="9"/>
        <v>68</v>
      </c>
      <c r="J36" s="58">
        <f t="shared" si="9"/>
        <v>2272</v>
      </c>
      <c r="K36" s="58">
        <f t="shared" si="9"/>
        <v>1093</v>
      </c>
      <c r="L36" s="58">
        <f t="shared" si="9"/>
        <v>1291.3171945773283</v>
      </c>
      <c r="M36" s="58">
        <f t="shared" si="9"/>
        <v>63</v>
      </c>
      <c r="N36" s="58">
        <f t="shared" si="9"/>
        <v>2020</v>
      </c>
      <c r="O36" s="58">
        <f t="shared" si="9"/>
        <v>951</v>
      </c>
      <c r="P36" s="58">
        <f t="shared" si="9"/>
        <v>1277.3287215129346</v>
      </c>
      <c r="Q36" s="58">
        <f t="shared" si="9"/>
        <v>65</v>
      </c>
      <c r="R36" s="58">
        <f t="shared" si="9"/>
        <v>1989</v>
      </c>
      <c r="S36" s="58">
        <f t="shared" si="9"/>
        <v>958</v>
      </c>
      <c r="T36" s="48">
        <f t="shared" ref="T36" si="10">(S36/R36)*100</f>
        <v>48.1649069884364</v>
      </c>
      <c r="U36" s="59"/>
    </row>
    <row r="40" spans="1:22" ht="20.25" x14ac:dyDescent="0.2">
      <c r="A40" s="130" t="s">
        <v>200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</row>
  </sheetData>
  <mergeCells count="17">
    <mergeCell ref="M7:P7"/>
    <mergeCell ref="A40:U40"/>
    <mergeCell ref="A2:E2"/>
    <mergeCell ref="A3:E3"/>
    <mergeCell ref="G1:U1"/>
    <mergeCell ref="G2:U2"/>
    <mergeCell ref="R3:U3"/>
    <mergeCell ref="A1:E1"/>
    <mergeCell ref="U7:U8"/>
    <mergeCell ref="A5:U5"/>
    <mergeCell ref="A7:A8"/>
    <mergeCell ref="Q7:T7"/>
    <mergeCell ref="B7:B8"/>
    <mergeCell ref="C7:C8"/>
    <mergeCell ref="D7:D8"/>
    <mergeCell ref="E7:H7"/>
    <mergeCell ref="I7:L7"/>
  </mergeCells>
  <phoneticPr fontId="0" type="noConversion"/>
  <pageMargins left="0.57999999999999996" right="0.49" top="0.2" bottom="0.24" header="0.19" footer="0.15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pane ySplit="7" topLeftCell="A8" activePane="bottomLeft" state="frozen"/>
      <selection pane="bottomLeft" activeCell="F44" sqref="F44"/>
    </sheetView>
  </sheetViews>
  <sheetFormatPr defaultRowHeight="12.75" x14ac:dyDescent="0.2"/>
  <cols>
    <col min="1" max="1" width="5.5703125" style="13" customWidth="1"/>
    <col min="2" max="2" width="17.42578125" style="13" customWidth="1"/>
    <col min="3" max="3" width="6.28515625" style="13" customWidth="1"/>
    <col min="4" max="4" width="9.42578125" style="13" customWidth="1"/>
    <col min="5" max="5" width="6.85546875" style="13" customWidth="1"/>
    <col min="6" max="6" width="8.85546875" style="13" customWidth="1"/>
    <col min="7" max="7" width="7.140625" style="13" customWidth="1"/>
    <col min="8" max="8" width="6.85546875" style="13" customWidth="1"/>
    <col min="9" max="9" width="6.7109375" style="13" customWidth="1"/>
    <col min="10" max="10" width="10.7109375" style="13" customWidth="1"/>
    <col min="11" max="11" width="8.140625" style="13" customWidth="1"/>
    <col min="12" max="12" width="6.5703125" style="13" customWidth="1"/>
    <col min="13" max="13" width="8.28515625" style="13" customWidth="1"/>
    <col min="14" max="14" width="10" style="13" customWidth="1"/>
    <col min="15" max="15" width="9.42578125" style="13" customWidth="1"/>
    <col min="16" max="16" width="6.7109375" style="13" customWidth="1"/>
    <col min="17" max="17" width="5.140625" style="13" customWidth="1"/>
    <col min="18" max="16384" width="9.140625" style="13"/>
  </cols>
  <sheetData>
    <row r="1" spans="1:19" ht="17.25" x14ac:dyDescent="0.3">
      <c r="A1" s="179" t="s">
        <v>50</v>
      </c>
      <c r="B1" s="179"/>
      <c r="C1" s="179"/>
      <c r="D1" s="179"/>
      <c r="E1" s="179"/>
      <c r="F1" s="160" t="s">
        <v>1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23"/>
      <c r="R1" s="23"/>
      <c r="S1" s="23"/>
    </row>
    <row r="2" spans="1:19" ht="17.25" x14ac:dyDescent="0.3">
      <c r="A2" s="179" t="s">
        <v>51</v>
      </c>
      <c r="B2" s="179"/>
      <c r="C2" s="179"/>
      <c r="D2" s="179"/>
      <c r="E2" s="179"/>
      <c r="F2" s="161" t="s">
        <v>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3"/>
      <c r="R2" s="23"/>
      <c r="S2" s="23"/>
    </row>
    <row r="3" spans="1:19" ht="15" x14ac:dyDescent="0.2">
      <c r="A3" s="180"/>
      <c r="B3" s="180"/>
      <c r="C3" s="180"/>
      <c r="D3" s="180"/>
      <c r="E3" s="8"/>
      <c r="F3" s="8"/>
      <c r="G3" s="8"/>
      <c r="H3" s="8"/>
      <c r="I3" s="8"/>
      <c r="J3" s="11"/>
      <c r="K3" s="11"/>
      <c r="L3" s="11"/>
      <c r="M3" s="11"/>
      <c r="N3" s="11"/>
      <c r="O3" s="8"/>
      <c r="P3" s="101"/>
      <c r="Q3" s="23"/>
      <c r="R3" s="23"/>
      <c r="S3" s="23"/>
    </row>
    <row r="4" spans="1:19" ht="20.25" x14ac:dyDescent="0.35">
      <c r="A4" s="178" t="s">
        <v>131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23"/>
      <c r="R4" s="23"/>
      <c r="S4" s="23"/>
    </row>
    <row r="5" spans="1:19" ht="15.75" customHeight="1" x14ac:dyDescent="0.25">
      <c r="A5" s="169" t="s">
        <v>5</v>
      </c>
      <c r="B5" s="169" t="s">
        <v>6</v>
      </c>
      <c r="C5" s="166" t="s">
        <v>132</v>
      </c>
      <c r="D5" s="166"/>
      <c r="E5" s="166"/>
      <c r="F5" s="166"/>
      <c r="G5" s="166" t="s">
        <v>133</v>
      </c>
      <c r="H5" s="166"/>
      <c r="I5" s="166"/>
      <c r="J5" s="166"/>
      <c r="K5" s="166" t="s">
        <v>134</v>
      </c>
      <c r="L5" s="166"/>
      <c r="M5" s="166"/>
      <c r="N5" s="166"/>
      <c r="O5" s="182" t="s">
        <v>135</v>
      </c>
      <c r="P5" s="181" t="s">
        <v>136</v>
      </c>
      <c r="Q5" s="181"/>
      <c r="R5" s="23"/>
      <c r="S5" s="23"/>
    </row>
    <row r="6" spans="1:19" ht="15.75" x14ac:dyDescent="0.25">
      <c r="A6" s="170"/>
      <c r="B6" s="170"/>
      <c r="C6" s="140" t="s">
        <v>9</v>
      </c>
      <c r="D6" s="140"/>
      <c r="E6" s="140" t="s">
        <v>10</v>
      </c>
      <c r="F6" s="140"/>
      <c r="G6" s="166" t="s">
        <v>137</v>
      </c>
      <c r="H6" s="166"/>
      <c r="I6" s="166" t="s">
        <v>138</v>
      </c>
      <c r="J6" s="166"/>
      <c r="K6" s="166" t="s">
        <v>137</v>
      </c>
      <c r="L6" s="166"/>
      <c r="M6" s="166" t="s">
        <v>138</v>
      </c>
      <c r="N6" s="166"/>
      <c r="O6" s="182"/>
      <c r="P6" s="181"/>
      <c r="Q6" s="181"/>
      <c r="R6" s="23"/>
      <c r="S6" s="23"/>
    </row>
    <row r="7" spans="1:19" ht="26.25" customHeight="1" x14ac:dyDescent="0.2">
      <c r="A7" s="170"/>
      <c r="B7" s="170"/>
      <c r="C7" s="102" t="s">
        <v>14</v>
      </c>
      <c r="D7" s="102" t="s">
        <v>54</v>
      </c>
      <c r="E7" s="102" t="s">
        <v>14</v>
      </c>
      <c r="F7" s="102" t="s">
        <v>18</v>
      </c>
      <c r="G7" s="102" t="s">
        <v>14</v>
      </c>
      <c r="H7" s="102" t="s">
        <v>54</v>
      </c>
      <c r="I7" s="102" t="s">
        <v>14</v>
      </c>
      <c r="J7" s="102" t="s">
        <v>54</v>
      </c>
      <c r="K7" s="102" t="s">
        <v>14</v>
      </c>
      <c r="L7" s="102" t="s">
        <v>54</v>
      </c>
      <c r="M7" s="102" t="s">
        <v>14</v>
      </c>
      <c r="N7" s="102" t="s">
        <v>54</v>
      </c>
      <c r="O7" s="183"/>
      <c r="P7" s="103" t="s">
        <v>139</v>
      </c>
      <c r="Q7" s="103" t="s">
        <v>140</v>
      </c>
      <c r="R7" s="23"/>
      <c r="S7" s="23"/>
    </row>
    <row r="8" spans="1:19" ht="21" customHeight="1" x14ac:dyDescent="0.2">
      <c r="A8" s="34">
        <v>1</v>
      </c>
      <c r="B8" s="17" t="s">
        <v>44</v>
      </c>
      <c r="C8" s="112">
        <v>2</v>
      </c>
      <c r="D8" s="112">
        <v>83</v>
      </c>
      <c r="E8" s="112">
        <v>2</v>
      </c>
      <c r="F8" s="112">
        <v>68</v>
      </c>
      <c r="G8" s="123"/>
      <c r="H8" s="123"/>
      <c r="I8" s="123"/>
      <c r="J8" s="123"/>
      <c r="K8" s="123"/>
      <c r="L8" s="123"/>
      <c r="M8" s="112">
        <v>1</v>
      </c>
      <c r="N8" s="112">
        <v>38</v>
      </c>
      <c r="O8" s="123"/>
      <c r="P8" s="112">
        <v>151</v>
      </c>
      <c r="Q8" s="112" t="s">
        <v>198</v>
      </c>
    </row>
    <row r="9" spans="1:19" ht="21" customHeight="1" x14ac:dyDescent="0.2">
      <c r="A9" s="34">
        <v>2</v>
      </c>
      <c r="B9" s="17" t="s">
        <v>27</v>
      </c>
      <c r="C9" s="41">
        <v>3</v>
      </c>
      <c r="D9" s="41">
        <v>120</v>
      </c>
      <c r="E9" s="41">
        <v>2</v>
      </c>
      <c r="F9" s="41">
        <v>88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3</v>
      </c>
      <c r="N9" s="41">
        <v>85</v>
      </c>
      <c r="O9" s="41"/>
      <c r="P9" s="39">
        <v>208</v>
      </c>
      <c r="Q9" s="124">
        <v>5</v>
      </c>
      <c r="R9" s="23"/>
      <c r="S9" s="23"/>
    </row>
    <row r="10" spans="1:19" ht="21" customHeight="1" x14ac:dyDescent="0.2">
      <c r="A10" s="34">
        <v>3</v>
      </c>
      <c r="B10" s="17" t="s">
        <v>30</v>
      </c>
      <c r="C10" s="41">
        <v>2</v>
      </c>
      <c r="D10" s="41">
        <v>61</v>
      </c>
      <c r="E10" s="41">
        <v>2</v>
      </c>
      <c r="F10" s="41">
        <v>61</v>
      </c>
      <c r="G10" s="41">
        <v>2</v>
      </c>
      <c r="H10" s="41">
        <v>48</v>
      </c>
      <c r="I10" s="41"/>
      <c r="J10" s="41"/>
      <c r="K10" s="41"/>
      <c r="L10" s="41"/>
      <c r="M10" s="41">
        <v>2</v>
      </c>
      <c r="N10" s="41">
        <v>50</v>
      </c>
      <c r="O10" s="41"/>
      <c r="P10" s="39">
        <f>D10+F10+H10</f>
        <v>170</v>
      </c>
      <c r="Q10" s="124">
        <v>6</v>
      </c>
      <c r="R10" s="23"/>
      <c r="S10" s="23"/>
    </row>
    <row r="11" spans="1:19" ht="21" customHeight="1" x14ac:dyDescent="0.2">
      <c r="A11" s="34">
        <v>4</v>
      </c>
      <c r="B11" s="17" t="s">
        <v>37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1</v>
      </c>
      <c r="N11" s="41">
        <v>35</v>
      </c>
      <c r="O11" s="41"/>
      <c r="P11" s="39"/>
      <c r="Q11" s="124"/>
    </row>
    <row r="12" spans="1:19" ht="21" customHeight="1" x14ac:dyDescent="0.2">
      <c r="A12" s="34">
        <v>5</v>
      </c>
      <c r="B12" s="17" t="s">
        <v>39</v>
      </c>
      <c r="C12" s="41">
        <v>3</v>
      </c>
      <c r="D12" s="41">
        <v>99</v>
      </c>
      <c r="E12" s="41">
        <v>3</v>
      </c>
      <c r="F12" s="41">
        <v>95</v>
      </c>
      <c r="G12" s="41"/>
      <c r="H12" s="41"/>
      <c r="I12" s="41"/>
      <c r="J12" s="41"/>
      <c r="K12" s="41"/>
      <c r="L12" s="41"/>
      <c r="M12" s="41">
        <v>2</v>
      </c>
      <c r="N12" s="41">
        <v>70</v>
      </c>
      <c r="O12" s="41"/>
      <c r="P12" s="39">
        <v>194</v>
      </c>
      <c r="Q12" s="124">
        <v>6</v>
      </c>
    </row>
    <row r="13" spans="1:19" ht="21" customHeight="1" x14ac:dyDescent="0.2">
      <c r="A13" s="34">
        <v>6</v>
      </c>
      <c r="B13" s="17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2</v>
      </c>
      <c r="N13" s="41">
        <v>86</v>
      </c>
      <c r="O13" s="41">
        <v>0</v>
      </c>
      <c r="P13" s="39">
        <v>0</v>
      </c>
      <c r="Q13" s="124">
        <v>0</v>
      </c>
    </row>
    <row r="14" spans="1:19" ht="21" customHeight="1" x14ac:dyDescent="0.2">
      <c r="A14" s="34">
        <v>7</v>
      </c>
      <c r="B14" s="17" t="s">
        <v>46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3</v>
      </c>
      <c r="N14" s="41">
        <v>105</v>
      </c>
      <c r="O14" s="41"/>
      <c r="P14" s="39"/>
      <c r="Q14" s="124"/>
    </row>
    <row r="15" spans="1:19" ht="21" customHeight="1" x14ac:dyDescent="0.2">
      <c r="A15" s="34">
        <v>8</v>
      </c>
      <c r="B15" s="17" t="s">
        <v>42</v>
      </c>
      <c r="C15" s="41">
        <v>4</v>
      </c>
      <c r="D15" s="41">
        <v>140</v>
      </c>
      <c r="E15" s="41">
        <v>3</v>
      </c>
      <c r="F15" s="41">
        <v>100</v>
      </c>
      <c r="G15" s="41"/>
      <c r="H15" s="41"/>
      <c r="I15" s="41"/>
      <c r="J15" s="41"/>
      <c r="K15" s="41"/>
      <c r="L15" s="41"/>
      <c r="M15" s="41">
        <v>3</v>
      </c>
      <c r="N15" s="41">
        <v>117</v>
      </c>
      <c r="O15" s="41">
        <v>1</v>
      </c>
      <c r="P15" s="39"/>
      <c r="Q15" s="124"/>
    </row>
    <row r="16" spans="1:19" ht="21" customHeight="1" x14ac:dyDescent="0.2">
      <c r="A16" s="34">
        <v>9</v>
      </c>
      <c r="B16" s="17" t="s">
        <v>48</v>
      </c>
      <c r="C16" s="41">
        <v>2</v>
      </c>
      <c r="D16" s="41">
        <v>86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2</v>
      </c>
      <c r="N16" s="41">
        <v>67</v>
      </c>
      <c r="O16" s="41">
        <v>0</v>
      </c>
      <c r="P16" s="39">
        <v>86</v>
      </c>
      <c r="Q16" s="124">
        <v>2</v>
      </c>
    </row>
    <row r="17" spans="1:19" ht="21" customHeight="1" x14ac:dyDescent="0.2">
      <c r="A17" s="34">
        <v>10</v>
      </c>
      <c r="B17" s="17" t="s">
        <v>25</v>
      </c>
      <c r="C17" s="112">
        <v>3</v>
      </c>
      <c r="D17" s="112">
        <v>112</v>
      </c>
      <c r="E17" s="112">
        <v>3</v>
      </c>
      <c r="F17" s="112">
        <v>95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2</v>
      </c>
      <c r="N17" s="112">
        <v>72</v>
      </c>
      <c r="O17" s="123"/>
      <c r="P17" s="112">
        <v>207</v>
      </c>
      <c r="Q17" s="112">
        <v>6</v>
      </c>
      <c r="R17" s="23"/>
      <c r="S17" s="23"/>
    </row>
    <row r="18" spans="1:19" ht="21" customHeight="1" x14ac:dyDescent="0.2">
      <c r="A18" s="34">
        <v>11</v>
      </c>
      <c r="B18" s="17" t="s">
        <v>38</v>
      </c>
      <c r="C18" s="41">
        <v>3</v>
      </c>
      <c r="D18" s="41">
        <v>86</v>
      </c>
      <c r="E18" s="41">
        <v>3</v>
      </c>
      <c r="F18" s="41">
        <v>82</v>
      </c>
      <c r="G18" s="41">
        <v>3</v>
      </c>
      <c r="H18" s="41">
        <v>89</v>
      </c>
      <c r="I18" s="41">
        <v>0</v>
      </c>
      <c r="J18" s="41">
        <v>0</v>
      </c>
      <c r="K18" s="41">
        <v>0</v>
      </c>
      <c r="L18" s="41">
        <v>0</v>
      </c>
      <c r="M18" s="41">
        <v>3</v>
      </c>
      <c r="N18" s="41">
        <v>85</v>
      </c>
      <c r="O18" s="41"/>
      <c r="P18" s="39">
        <v>257</v>
      </c>
      <c r="Q18" s="124">
        <v>9</v>
      </c>
    </row>
    <row r="19" spans="1:19" ht="21" customHeight="1" x14ac:dyDescent="0.2">
      <c r="A19" s="34">
        <v>12</v>
      </c>
      <c r="B19" s="17" t="s">
        <v>31</v>
      </c>
      <c r="C19" s="41">
        <v>3</v>
      </c>
      <c r="D19" s="41">
        <v>93</v>
      </c>
      <c r="E19" s="41">
        <v>3</v>
      </c>
      <c r="F19" s="41">
        <v>107</v>
      </c>
      <c r="G19" s="41">
        <v>3</v>
      </c>
      <c r="H19" s="41">
        <v>89</v>
      </c>
      <c r="I19" s="41"/>
      <c r="J19" s="41"/>
      <c r="K19" s="41"/>
      <c r="L19" s="41"/>
      <c r="M19" s="41">
        <v>2</v>
      </c>
      <c r="N19" s="41">
        <v>66</v>
      </c>
      <c r="O19" s="41"/>
      <c r="P19" s="39">
        <v>289</v>
      </c>
      <c r="Q19" s="124">
        <v>9</v>
      </c>
    </row>
    <row r="20" spans="1:19" ht="21" customHeight="1" x14ac:dyDescent="0.2">
      <c r="A20" s="34">
        <v>13</v>
      </c>
      <c r="B20" s="17" t="s">
        <v>43</v>
      </c>
      <c r="C20" s="41">
        <v>3</v>
      </c>
      <c r="D20" s="41">
        <v>102</v>
      </c>
      <c r="E20" s="41">
        <v>3</v>
      </c>
      <c r="F20" s="41">
        <v>92</v>
      </c>
      <c r="G20" s="41">
        <v>2</v>
      </c>
      <c r="H20" s="41">
        <v>67</v>
      </c>
      <c r="I20" s="41"/>
      <c r="J20" s="41"/>
      <c r="K20" s="41"/>
      <c r="L20" s="41"/>
      <c r="M20" s="41">
        <v>3</v>
      </c>
      <c r="N20" s="41">
        <v>81</v>
      </c>
      <c r="O20" s="41"/>
      <c r="P20" s="39">
        <v>261</v>
      </c>
      <c r="Q20" s="124">
        <v>8</v>
      </c>
    </row>
    <row r="21" spans="1:19" ht="21" customHeight="1" x14ac:dyDescent="0.2">
      <c r="A21" s="34">
        <v>14</v>
      </c>
      <c r="B21" s="17" t="s">
        <v>41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41</v>
      </c>
      <c r="O21" s="41">
        <v>0</v>
      </c>
      <c r="P21" s="39">
        <v>0</v>
      </c>
      <c r="Q21" s="124">
        <v>0</v>
      </c>
    </row>
    <row r="22" spans="1:19" ht="21" customHeight="1" x14ac:dyDescent="0.2">
      <c r="A22" s="34">
        <v>15</v>
      </c>
      <c r="B22" s="17" t="s">
        <v>36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>
        <v>2</v>
      </c>
      <c r="N22" s="41">
        <v>70</v>
      </c>
      <c r="O22" s="41"/>
      <c r="P22" s="39"/>
      <c r="Q22" s="124"/>
    </row>
    <row r="23" spans="1:19" ht="21" customHeight="1" x14ac:dyDescent="0.2">
      <c r="A23" s="34">
        <v>16</v>
      </c>
      <c r="B23" s="17" t="s">
        <v>20</v>
      </c>
      <c r="C23" s="41">
        <v>3</v>
      </c>
      <c r="D23" s="41">
        <v>95</v>
      </c>
      <c r="E23" s="41">
        <v>2</v>
      </c>
      <c r="F23" s="41">
        <v>62</v>
      </c>
      <c r="G23" s="41">
        <v>2</v>
      </c>
      <c r="H23" s="41">
        <v>55</v>
      </c>
      <c r="I23" s="41"/>
      <c r="J23" s="41"/>
      <c r="K23" s="41"/>
      <c r="L23" s="41"/>
      <c r="M23" s="41">
        <v>2</v>
      </c>
      <c r="N23" s="41">
        <v>45</v>
      </c>
      <c r="O23" s="41"/>
      <c r="P23" s="39">
        <v>212</v>
      </c>
      <c r="Q23" s="124">
        <v>7</v>
      </c>
      <c r="R23" s="23"/>
      <c r="S23" s="23"/>
    </row>
    <row r="24" spans="1:19" ht="21" customHeight="1" x14ac:dyDescent="0.2">
      <c r="A24" s="34">
        <v>17</v>
      </c>
      <c r="B24" s="17" t="s">
        <v>21</v>
      </c>
      <c r="C24" s="41">
        <v>3</v>
      </c>
      <c r="D24" s="41">
        <v>103</v>
      </c>
      <c r="E24" s="41">
        <v>2</v>
      </c>
      <c r="F24" s="41">
        <v>52</v>
      </c>
      <c r="G24" s="41"/>
      <c r="H24" s="41"/>
      <c r="I24" s="41"/>
      <c r="J24" s="41"/>
      <c r="K24" s="41"/>
      <c r="L24" s="41"/>
      <c r="M24" s="41">
        <v>2</v>
      </c>
      <c r="N24" s="41">
        <v>52</v>
      </c>
      <c r="O24" s="41"/>
      <c r="P24" s="39"/>
      <c r="Q24" s="124"/>
      <c r="R24" s="23"/>
      <c r="S24" s="23"/>
    </row>
    <row r="25" spans="1:19" ht="21" customHeight="1" x14ac:dyDescent="0.2">
      <c r="A25" s="34">
        <v>18</v>
      </c>
      <c r="B25" s="17" t="s">
        <v>33</v>
      </c>
      <c r="C25" s="41">
        <v>2</v>
      </c>
      <c r="D25" s="41">
        <v>55</v>
      </c>
      <c r="E25" s="41">
        <v>2</v>
      </c>
      <c r="F25" s="41">
        <v>56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2</v>
      </c>
      <c r="N25" s="41">
        <v>55</v>
      </c>
      <c r="O25" s="41">
        <v>0</v>
      </c>
      <c r="P25" s="39">
        <v>111</v>
      </c>
      <c r="Q25" s="124">
        <v>4</v>
      </c>
    </row>
    <row r="26" spans="1:19" ht="21" customHeight="1" x14ac:dyDescent="0.2">
      <c r="A26" s="34">
        <v>19</v>
      </c>
      <c r="B26" s="17" t="s">
        <v>35</v>
      </c>
      <c r="C26" s="41">
        <v>2</v>
      </c>
      <c r="D26" s="41">
        <v>92</v>
      </c>
      <c r="E26" s="41">
        <v>2</v>
      </c>
      <c r="F26" s="41">
        <v>60</v>
      </c>
      <c r="G26" s="41">
        <v>2</v>
      </c>
      <c r="H26" s="41">
        <v>65</v>
      </c>
      <c r="I26" s="41">
        <v>0</v>
      </c>
      <c r="J26" s="41">
        <v>0</v>
      </c>
      <c r="K26" s="41">
        <v>0</v>
      </c>
      <c r="L26" s="41">
        <v>0</v>
      </c>
      <c r="M26" s="41">
        <v>2</v>
      </c>
      <c r="N26" s="41">
        <v>52</v>
      </c>
      <c r="O26" s="41">
        <v>0</v>
      </c>
      <c r="P26" s="39">
        <v>217</v>
      </c>
      <c r="Q26" s="124" t="s">
        <v>141</v>
      </c>
    </row>
    <row r="27" spans="1:19" ht="21" customHeight="1" x14ac:dyDescent="0.2">
      <c r="A27" s="34">
        <v>20</v>
      </c>
      <c r="B27" s="17" t="s">
        <v>24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1</v>
      </c>
      <c r="N27" s="41">
        <v>17</v>
      </c>
      <c r="O27" s="41"/>
      <c r="P27" s="39"/>
      <c r="Q27" s="124"/>
      <c r="R27" s="23"/>
      <c r="S27" s="23"/>
    </row>
    <row r="28" spans="1:19" ht="21" customHeight="1" x14ac:dyDescent="0.2">
      <c r="A28" s="34">
        <v>21</v>
      </c>
      <c r="B28" s="17" t="s">
        <v>23</v>
      </c>
      <c r="C28" s="41">
        <v>3</v>
      </c>
      <c r="D28" s="41">
        <v>130</v>
      </c>
      <c r="E28" s="41">
        <v>3</v>
      </c>
      <c r="F28" s="41">
        <v>95</v>
      </c>
      <c r="G28" s="41">
        <v>2</v>
      </c>
      <c r="H28" s="41">
        <v>69</v>
      </c>
      <c r="I28" s="41"/>
      <c r="J28" s="41"/>
      <c r="K28" s="41"/>
      <c r="L28" s="41"/>
      <c r="M28" s="41"/>
      <c r="N28" s="41"/>
      <c r="O28" s="41"/>
      <c r="P28" s="39">
        <v>294</v>
      </c>
      <c r="Q28" s="124">
        <v>8</v>
      </c>
      <c r="R28" s="23"/>
      <c r="S28" s="23"/>
    </row>
    <row r="29" spans="1:19" ht="21" customHeight="1" x14ac:dyDescent="0.2">
      <c r="A29" s="34">
        <v>22</v>
      </c>
      <c r="B29" s="17" t="s">
        <v>29</v>
      </c>
      <c r="C29" s="41">
        <v>1</v>
      </c>
      <c r="D29" s="41">
        <v>42</v>
      </c>
      <c r="E29" s="41">
        <v>2</v>
      </c>
      <c r="F29" s="41">
        <v>63</v>
      </c>
      <c r="G29" s="41">
        <v>2</v>
      </c>
      <c r="H29" s="41">
        <v>45</v>
      </c>
      <c r="I29" s="41"/>
      <c r="J29" s="41"/>
      <c r="K29" s="41">
        <v>2</v>
      </c>
      <c r="L29" s="41">
        <v>42</v>
      </c>
      <c r="M29" s="41">
        <v>1</v>
      </c>
      <c r="N29" s="41">
        <v>42</v>
      </c>
      <c r="O29" s="41"/>
      <c r="P29" s="39">
        <v>192</v>
      </c>
      <c r="Q29" s="124">
        <v>7</v>
      </c>
      <c r="R29" s="23"/>
      <c r="S29" s="23"/>
    </row>
    <row r="30" spans="1:19" ht="21" customHeight="1" x14ac:dyDescent="0.2">
      <c r="A30" s="34">
        <v>23</v>
      </c>
      <c r="B30" s="17" t="s">
        <v>22</v>
      </c>
      <c r="C30" s="41">
        <v>3</v>
      </c>
      <c r="D30" s="41">
        <v>126</v>
      </c>
      <c r="E30" s="41">
        <v>2</v>
      </c>
      <c r="F30" s="41">
        <v>82</v>
      </c>
      <c r="G30" s="41">
        <v>2</v>
      </c>
      <c r="H30" s="41">
        <v>72</v>
      </c>
      <c r="I30" s="41"/>
      <c r="J30" s="41"/>
      <c r="K30" s="41">
        <v>3</v>
      </c>
      <c r="L30" s="41">
        <v>97</v>
      </c>
      <c r="M30" s="41">
        <v>3</v>
      </c>
      <c r="N30" s="41">
        <v>97</v>
      </c>
      <c r="O30" s="41"/>
      <c r="P30" s="39">
        <v>377</v>
      </c>
      <c r="Q30" s="124">
        <v>10</v>
      </c>
      <c r="R30" s="23"/>
      <c r="S30" s="23"/>
    </row>
    <row r="31" spans="1:19" ht="21" customHeight="1" x14ac:dyDescent="0.2">
      <c r="A31" s="34">
        <v>24</v>
      </c>
      <c r="B31" s="17" t="s">
        <v>47</v>
      </c>
      <c r="C31" s="41">
        <v>5</v>
      </c>
      <c r="D31" s="41">
        <v>169</v>
      </c>
      <c r="E31" s="41">
        <v>5</v>
      </c>
      <c r="F31" s="41">
        <v>159</v>
      </c>
      <c r="G31" s="41"/>
      <c r="H31" s="41"/>
      <c r="I31" s="41"/>
      <c r="J31" s="41"/>
      <c r="K31" s="41"/>
      <c r="L31" s="41"/>
      <c r="M31" s="41">
        <v>3</v>
      </c>
      <c r="N31" s="41">
        <v>104</v>
      </c>
      <c r="O31" s="41">
        <v>0</v>
      </c>
      <c r="P31" s="39"/>
      <c r="Q31" s="124"/>
    </row>
    <row r="32" spans="1:19" ht="21" customHeight="1" x14ac:dyDescent="0.2">
      <c r="A32" s="34">
        <v>25</v>
      </c>
      <c r="B32" s="17" t="s">
        <v>34</v>
      </c>
      <c r="C32" s="41">
        <v>5</v>
      </c>
      <c r="D32" s="41">
        <v>202</v>
      </c>
      <c r="E32" s="41">
        <v>4</v>
      </c>
      <c r="F32" s="41">
        <v>148</v>
      </c>
      <c r="G32" s="41">
        <v>4</v>
      </c>
      <c r="H32" s="41">
        <v>149</v>
      </c>
      <c r="I32" s="41">
        <v>0</v>
      </c>
      <c r="J32" s="41">
        <v>0</v>
      </c>
      <c r="K32" s="41">
        <v>0</v>
      </c>
      <c r="L32" s="41">
        <v>0</v>
      </c>
      <c r="M32" s="41">
        <v>4</v>
      </c>
      <c r="N32" s="41">
        <v>145</v>
      </c>
      <c r="O32" s="41">
        <v>0</v>
      </c>
      <c r="P32" s="39">
        <v>499</v>
      </c>
      <c r="Q32" s="124" t="s">
        <v>141</v>
      </c>
    </row>
    <row r="33" spans="1:17" ht="21" customHeight="1" x14ac:dyDescent="0.2">
      <c r="A33" s="34">
        <v>26</v>
      </c>
      <c r="B33" s="17" t="s">
        <v>95</v>
      </c>
      <c r="C33" s="41">
        <v>2</v>
      </c>
      <c r="D33" s="41">
        <v>63</v>
      </c>
      <c r="E33" s="41">
        <v>2</v>
      </c>
      <c r="F33" s="41">
        <v>51</v>
      </c>
      <c r="G33" s="41">
        <v>2</v>
      </c>
      <c r="H33" s="41">
        <v>46</v>
      </c>
      <c r="I33" s="41">
        <v>0</v>
      </c>
      <c r="J33" s="41">
        <v>0</v>
      </c>
      <c r="K33" s="41"/>
      <c r="L33" s="41"/>
      <c r="M33" s="41">
        <v>2</v>
      </c>
      <c r="N33" s="41">
        <v>40</v>
      </c>
      <c r="O33" s="41">
        <v>0</v>
      </c>
      <c r="P33" s="39">
        <v>160</v>
      </c>
      <c r="Q33" s="124">
        <v>6</v>
      </c>
    </row>
    <row r="34" spans="1:17" ht="21" customHeight="1" x14ac:dyDescent="0.2">
      <c r="A34" s="34">
        <v>27</v>
      </c>
      <c r="B34" s="17" t="s">
        <v>45</v>
      </c>
      <c r="C34" s="41">
        <v>2</v>
      </c>
      <c r="D34" s="41">
        <v>69</v>
      </c>
      <c r="E34" s="41">
        <v>2</v>
      </c>
      <c r="F34" s="41">
        <v>60</v>
      </c>
      <c r="G34" s="41">
        <v>2</v>
      </c>
      <c r="H34" s="41">
        <v>45</v>
      </c>
      <c r="I34" s="41">
        <v>0</v>
      </c>
      <c r="J34" s="41">
        <v>0</v>
      </c>
      <c r="K34" s="41">
        <v>2</v>
      </c>
      <c r="L34" s="41">
        <v>49</v>
      </c>
      <c r="M34" s="41">
        <v>1</v>
      </c>
      <c r="N34" s="41">
        <v>23</v>
      </c>
      <c r="O34" s="41"/>
      <c r="P34" s="39">
        <v>223</v>
      </c>
      <c r="Q34" s="124">
        <v>8</v>
      </c>
    </row>
    <row r="35" spans="1:17" ht="21" customHeight="1" x14ac:dyDescent="0.25">
      <c r="A35" s="12"/>
      <c r="B35" s="10" t="s">
        <v>49</v>
      </c>
      <c r="C35" s="6">
        <f>SUM(C8:C34)</f>
        <v>59</v>
      </c>
      <c r="D35" s="6">
        <f t="shared" ref="D35:Q35" si="0">SUM(D8:D34)</f>
        <v>2128</v>
      </c>
      <c r="E35" s="6">
        <f t="shared" si="0"/>
        <v>52</v>
      </c>
      <c r="F35" s="6">
        <f t="shared" si="0"/>
        <v>1676</v>
      </c>
      <c r="G35" s="6">
        <f t="shared" si="0"/>
        <v>28</v>
      </c>
      <c r="H35" s="6">
        <f t="shared" si="0"/>
        <v>839</v>
      </c>
      <c r="I35" s="6">
        <f t="shared" si="0"/>
        <v>0</v>
      </c>
      <c r="J35" s="6">
        <f t="shared" si="0"/>
        <v>0</v>
      </c>
      <c r="K35" s="6">
        <f t="shared" si="0"/>
        <v>7</v>
      </c>
      <c r="L35" s="6">
        <f t="shared" si="0"/>
        <v>188</v>
      </c>
      <c r="M35" s="6">
        <f t="shared" si="0"/>
        <v>55</v>
      </c>
      <c r="N35" s="6">
        <f t="shared" si="0"/>
        <v>1740</v>
      </c>
      <c r="O35" s="6">
        <f t="shared" si="0"/>
        <v>1</v>
      </c>
      <c r="P35" s="6">
        <f t="shared" si="0"/>
        <v>4108</v>
      </c>
      <c r="Q35" s="6">
        <f t="shared" si="0"/>
        <v>101</v>
      </c>
    </row>
  </sheetData>
  <mergeCells count="19">
    <mergeCell ref="P5:Q6"/>
    <mergeCell ref="M6:N6"/>
    <mergeCell ref="E6:F6"/>
    <mergeCell ref="G6:H6"/>
    <mergeCell ref="I6:J6"/>
    <mergeCell ref="K6:L6"/>
    <mergeCell ref="O5:O7"/>
    <mergeCell ref="A5:A7"/>
    <mergeCell ref="B5:B7"/>
    <mergeCell ref="C5:F5"/>
    <mergeCell ref="G5:J5"/>
    <mergeCell ref="K5:N5"/>
    <mergeCell ref="C6:D6"/>
    <mergeCell ref="A4:P4"/>
    <mergeCell ref="A1:E1"/>
    <mergeCell ref="F1:P1"/>
    <mergeCell ref="F2:P2"/>
    <mergeCell ref="A2:E2"/>
    <mergeCell ref="A3:D3"/>
  </mergeCells>
  <phoneticPr fontId="0" type="noConversion"/>
  <pageMargins left="0.64" right="0.59" top="0.53" bottom="0.18" header="0.28999999999999998" footer="0.1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ySplit="7" topLeftCell="A8" activePane="bottomLeft" state="frozen"/>
      <selection pane="bottomLeft" activeCell="O26" sqref="O26"/>
    </sheetView>
  </sheetViews>
  <sheetFormatPr defaultRowHeight="12.75" x14ac:dyDescent="0.2"/>
  <cols>
    <col min="1" max="1" width="4.28515625" style="13" bestFit="1" customWidth="1"/>
    <col min="2" max="2" width="14.7109375" style="13" bestFit="1" customWidth="1"/>
    <col min="3" max="3" width="7.85546875" style="13" customWidth="1"/>
    <col min="4" max="4" width="8.85546875" style="13" customWidth="1"/>
    <col min="5" max="6" width="9.140625" style="13"/>
    <col min="7" max="7" width="7.28515625" style="13" bestFit="1" customWidth="1"/>
    <col min="8" max="8" width="9.140625" style="13"/>
    <col min="9" max="9" width="8.5703125" style="13" bestFit="1" customWidth="1"/>
    <col min="10" max="10" width="18" style="13" bestFit="1" customWidth="1"/>
    <col min="11" max="11" width="12.140625" style="20" customWidth="1"/>
    <col min="12" max="12" width="14.140625" style="13" customWidth="1"/>
    <col min="13" max="16384" width="9.140625" style="13"/>
  </cols>
  <sheetData>
    <row r="1" spans="1:14" ht="17.25" x14ac:dyDescent="0.3">
      <c r="A1" s="179" t="s">
        <v>0</v>
      </c>
      <c r="B1" s="179"/>
      <c r="C1" s="179"/>
      <c r="D1" s="179"/>
      <c r="E1" s="160" t="s">
        <v>1</v>
      </c>
      <c r="F1" s="160"/>
      <c r="G1" s="160"/>
      <c r="H1" s="160"/>
      <c r="I1" s="160"/>
      <c r="J1" s="160"/>
      <c r="K1" s="160"/>
      <c r="L1" s="160"/>
      <c r="M1" s="23"/>
    </row>
    <row r="2" spans="1:14" ht="17.25" x14ac:dyDescent="0.3">
      <c r="A2" s="179" t="s">
        <v>142</v>
      </c>
      <c r="B2" s="179"/>
      <c r="C2" s="179"/>
      <c r="D2" s="179"/>
      <c r="E2" s="161" t="s">
        <v>3</v>
      </c>
      <c r="F2" s="161"/>
      <c r="G2" s="161"/>
      <c r="H2" s="161"/>
      <c r="I2" s="161"/>
      <c r="J2" s="161"/>
      <c r="K2" s="161"/>
      <c r="L2" s="161"/>
      <c r="M2" s="23"/>
    </row>
    <row r="3" spans="1:14" ht="15.75" x14ac:dyDescent="0.25">
      <c r="A3" s="1"/>
      <c r="B3" s="1"/>
      <c r="C3" s="1"/>
      <c r="D3" s="1"/>
      <c r="E3" s="2"/>
      <c r="F3" s="2"/>
      <c r="G3" s="2"/>
      <c r="H3" s="2"/>
      <c r="I3" s="3"/>
      <c r="J3" s="4"/>
      <c r="K3" s="164"/>
      <c r="L3" s="164"/>
      <c r="M3" s="23"/>
    </row>
    <row r="4" spans="1:14" ht="20.25" x14ac:dyDescent="0.35">
      <c r="A4" s="184" t="s">
        <v>143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23"/>
    </row>
    <row r="5" spans="1:14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104"/>
      <c r="L5" s="23"/>
      <c r="M5" s="23"/>
    </row>
    <row r="6" spans="1:14" ht="15.75" x14ac:dyDescent="0.2">
      <c r="A6" s="140" t="s">
        <v>5</v>
      </c>
      <c r="B6" s="137" t="s">
        <v>6</v>
      </c>
      <c r="C6" s="141" t="s">
        <v>144</v>
      </c>
      <c r="D6" s="182" t="s">
        <v>145</v>
      </c>
      <c r="E6" s="141" t="s">
        <v>146</v>
      </c>
      <c r="F6" s="141" t="s">
        <v>147</v>
      </c>
      <c r="G6" s="168" t="s">
        <v>148</v>
      </c>
      <c r="H6" s="140" t="s">
        <v>149</v>
      </c>
      <c r="I6" s="140"/>
      <c r="J6" s="140"/>
      <c r="K6" s="141" t="s">
        <v>150</v>
      </c>
      <c r="L6" s="141" t="s">
        <v>151</v>
      </c>
      <c r="M6" s="23"/>
    </row>
    <row r="7" spans="1:14" ht="47.25" x14ac:dyDescent="0.2">
      <c r="A7" s="140"/>
      <c r="B7" s="138"/>
      <c r="C7" s="140"/>
      <c r="D7" s="185"/>
      <c r="E7" s="140"/>
      <c r="F7" s="140"/>
      <c r="G7" s="166"/>
      <c r="H7" s="29" t="s">
        <v>152</v>
      </c>
      <c r="I7" s="29" t="s">
        <v>153</v>
      </c>
      <c r="J7" s="29" t="s">
        <v>154</v>
      </c>
      <c r="K7" s="140"/>
      <c r="L7" s="140"/>
      <c r="M7" s="23"/>
    </row>
    <row r="8" spans="1:14" ht="15.75" x14ac:dyDescent="0.2">
      <c r="A8" s="34">
        <v>1</v>
      </c>
      <c r="B8" s="17" t="s">
        <v>44</v>
      </c>
      <c r="C8" s="31">
        <f>'Mau 1-1'!E9+'Mau 1-1'!I9+'Mau 1-1'!M9+'Mau 1-1'!Q9</f>
        <v>8</v>
      </c>
      <c r="D8" s="98">
        <v>10</v>
      </c>
      <c r="E8" s="98">
        <v>5</v>
      </c>
      <c r="F8" s="98"/>
      <c r="G8" s="98">
        <v>1</v>
      </c>
      <c r="H8" s="98">
        <v>1</v>
      </c>
      <c r="I8" s="98">
        <v>19</v>
      </c>
      <c r="J8" s="98">
        <v>19</v>
      </c>
      <c r="K8" s="98">
        <v>1</v>
      </c>
      <c r="L8" s="98">
        <v>4</v>
      </c>
    </row>
    <row r="9" spans="1:14" ht="15.75" x14ac:dyDescent="0.2">
      <c r="A9" s="34">
        <v>2</v>
      </c>
      <c r="B9" s="17" t="s">
        <v>27</v>
      </c>
      <c r="C9" s="31">
        <f>'Mau 1-1'!E10+'Mau 1-1'!I10+'Mau 1-1'!M10+'Mau 1-1'!Q10</f>
        <v>10</v>
      </c>
      <c r="D9" s="98">
        <v>10</v>
      </c>
      <c r="E9" s="98">
        <v>4</v>
      </c>
      <c r="F9" s="98">
        <v>0</v>
      </c>
      <c r="G9" s="98">
        <v>1</v>
      </c>
      <c r="H9" s="98">
        <v>1</v>
      </c>
      <c r="I9" s="98">
        <v>20</v>
      </c>
      <c r="J9" s="98">
        <v>20</v>
      </c>
      <c r="K9" s="98">
        <v>1</v>
      </c>
      <c r="L9" s="98">
        <v>1</v>
      </c>
      <c r="M9" s="23"/>
    </row>
    <row r="10" spans="1:14" ht="15.75" x14ac:dyDescent="0.2">
      <c r="A10" s="34">
        <v>3</v>
      </c>
      <c r="B10" s="17" t="s">
        <v>30</v>
      </c>
      <c r="C10" s="31">
        <f>'Mau 1-1'!E11+'Mau 1-1'!I11+'Mau 1-1'!M11+'Mau 1-1'!Q11</f>
        <v>8</v>
      </c>
      <c r="D10" s="98">
        <v>4</v>
      </c>
      <c r="E10" s="98">
        <v>4</v>
      </c>
      <c r="F10" s="98">
        <v>0</v>
      </c>
      <c r="G10" s="98">
        <v>1</v>
      </c>
      <c r="H10" s="98">
        <v>1</v>
      </c>
      <c r="I10" s="98">
        <v>15</v>
      </c>
      <c r="J10" s="98">
        <v>15</v>
      </c>
      <c r="K10" s="98">
        <v>1</v>
      </c>
      <c r="L10" s="98">
        <v>1</v>
      </c>
      <c r="M10" s="23"/>
    </row>
    <row r="11" spans="1:14" ht="15.75" x14ac:dyDescent="0.2">
      <c r="A11" s="34">
        <v>4</v>
      </c>
      <c r="B11" s="17" t="s">
        <v>37</v>
      </c>
      <c r="C11" s="31">
        <v>12</v>
      </c>
      <c r="D11" s="98">
        <v>12</v>
      </c>
      <c r="E11" s="98">
        <v>5</v>
      </c>
      <c r="F11" s="98">
        <v>0</v>
      </c>
      <c r="G11" s="98">
        <v>1</v>
      </c>
      <c r="H11" s="98">
        <v>1</v>
      </c>
      <c r="I11" s="98">
        <v>20</v>
      </c>
      <c r="J11" s="98">
        <v>20</v>
      </c>
      <c r="K11" s="98">
        <v>1</v>
      </c>
      <c r="L11" s="98">
        <v>2</v>
      </c>
    </row>
    <row r="12" spans="1:14" ht="15.75" x14ac:dyDescent="0.2">
      <c r="A12" s="34">
        <v>5</v>
      </c>
      <c r="B12" s="17" t="s">
        <v>39</v>
      </c>
      <c r="C12" s="31">
        <f>'Mau 1-1'!E13+'Mau 1-1'!I13+'Mau 1-1'!M13+'Mau 1-1'!Q13</f>
        <v>11</v>
      </c>
      <c r="D12" s="98">
        <v>11</v>
      </c>
      <c r="E12" s="98">
        <v>5</v>
      </c>
      <c r="F12" s="98"/>
      <c r="G12" s="98">
        <v>1</v>
      </c>
      <c r="H12" s="98">
        <v>1</v>
      </c>
      <c r="I12" s="98">
        <v>19</v>
      </c>
      <c r="J12" s="98">
        <v>19</v>
      </c>
      <c r="K12" s="98">
        <v>1</v>
      </c>
      <c r="L12" s="98">
        <v>2</v>
      </c>
    </row>
    <row r="13" spans="1:14" ht="15.75" x14ac:dyDescent="0.2">
      <c r="A13" s="34">
        <v>6</v>
      </c>
      <c r="B13" s="17" t="s">
        <v>32</v>
      </c>
      <c r="C13" s="31">
        <f>'Mau 1-1'!E14+'Mau 1-1'!I14+'Mau 1-1'!M14+'Mau 1-1'!Q14</f>
        <v>12</v>
      </c>
      <c r="D13" s="98">
        <v>12</v>
      </c>
      <c r="E13" s="98">
        <v>4</v>
      </c>
      <c r="F13" s="98">
        <v>0</v>
      </c>
      <c r="G13" s="98">
        <v>1</v>
      </c>
      <c r="H13" s="98">
        <v>0</v>
      </c>
      <c r="I13" s="98">
        <v>0</v>
      </c>
      <c r="J13" s="98">
        <v>0</v>
      </c>
      <c r="K13" s="98">
        <v>1</v>
      </c>
      <c r="L13" s="98">
        <v>2</v>
      </c>
    </row>
    <row r="14" spans="1:14" ht="15.75" x14ac:dyDescent="0.2">
      <c r="A14" s="34">
        <v>7</v>
      </c>
      <c r="B14" s="17" t="s">
        <v>46</v>
      </c>
      <c r="C14" s="31">
        <f>'Mau 1-1'!E15+'Mau 1-1'!I15+'Mau 1-1'!M15+'Mau 1-1'!Q15</f>
        <v>12</v>
      </c>
      <c r="D14" s="98">
        <v>12</v>
      </c>
      <c r="E14" s="98">
        <v>4</v>
      </c>
      <c r="F14" s="98"/>
      <c r="G14" s="98">
        <v>1</v>
      </c>
      <c r="H14" s="98">
        <v>1</v>
      </c>
      <c r="I14" s="98">
        <v>23</v>
      </c>
      <c r="J14" s="98">
        <v>23</v>
      </c>
      <c r="K14" s="98">
        <v>1</v>
      </c>
      <c r="L14" s="98">
        <v>11</v>
      </c>
    </row>
    <row r="15" spans="1:14" ht="15.75" x14ac:dyDescent="0.2">
      <c r="A15" s="34">
        <v>8</v>
      </c>
      <c r="B15" s="17" t="s">
        <v>42</v>
      </c>
      <c r="C15" s="31">
        <f>'Mau 1-1'!E16+'Mau 1-1'!I16+'Mau 1-1'!M16+'Mau 1-1'!Q16</f>
        <v>13</v>
      </c>
      <c r="D15" s="98">
        <v>10</v>
      </c>
      <c r="E15" s="98">
        <v>5</v>
      </c>
      <c r="F15" s="98">
        <v>0</v>
      </c>
      <c r="G15" s="98">
        <v>1</v>
      </c>
      <c r="H15" s="98">
        <v>1</v>
      </c>
      <c r="I15" s="98">
        <v>21</v>
      </c>
      <c r="J15" s="98">
        <v>21</v>
      </c>
      <c r="K15" s="98">
        <v>1</v>
      </c>
      <c r="L15" s="98">
        <v>3</v>
      </c>
    </row>
    <row r="16" spans="1:14" ht="15.75" x14ac:dyDescent="0.2">
      <c r="A16" s="34">
        <v>9</v>
      </c>
      <c r="B16" s="17" t="s">
        <v>48</v>
      </c>
      <c r="C16" s="31">
        <f>'Mau 1-1'!E17+'Mau 1-1'!I17+'Mau 1-1'!M17+'Mau 1-1'!Q17</f>
        <v>8</v>
      </c>
      <c r="D16" s="98">
        <v>8</v>
      </c>
      <c r="E16" s="98">
        <v>4</v>
      </c>
      <c r="F16" s="98">
        <v>2</v>
      </c>
      <c r="G16" s="98">
        <v>1</v>
      </c>
      <c r="H16" s="98">
        <v>1</v>
      </c>
      <c r="I16" s="98">
        <v>20</v>
      </c>
      <c r="J16" s="98">
        <v>20</v>
      </c>
      <c r="K16" s="98">
        <v>4</v>
      </c>
      <c r="L16" s="98">
        <v>3</v>
      </c>
      <c r="M16" s="23"/>
      <c r="N16" s="23"/>
    </row>
    <row r="17" spans="1:14" ht="15.75" x14ac:dyDescent="0.2">
      <c r="A17" s="34">
        <v>10</v>
      </c>
      <c r="B17" s="17" t="s">
        <v>25</v>
      </c>
      <c r="C17" s="31">
        <f>'Mau 1-1'!E18+'Mau 1-1'!I18+'Mau 1-1'!M18+'Mau 1-1'!Q18</f>
        <v>10</v>
      </c>
      <c r="D17" s="98">
        <v>10</v>
      </c>
      <c r="E17" s="98">
        <v>4</v>
      </c>
      <c r="F17" s="98">
        <v>0</v>
      </c>
      <c r="G17" s="98">
        <v>1</v>
      </c>
      <c r="H17" s="98">
        <v>1</v>
      </c>
      <c r="I17" s="98">
        <v>20</v>
      </c>
      <c r="J17" s="98">
        <v>0</v>
      </c>
      <c r="K17" s="98">
        <v>1</v>
      </c>
      <c r="L17" s="98">
        <v>6</v>
      </c>
      <c r="M17" s="23"/>
    </row>
    <row r="18" spans="1:14" ht="15.75" x14ac:dyDescent="0.2">
      <c r="A18" s="34">
        <v>11</v>
      </c>
      <c r="B18" s="17" t="s">
        <v>38</v>
      </c>
      <c r="C18" s="31">
        <f>'Mau 1-1'!E19+'Mau 1-1'!I19+'Mau 1-1'!M19+'Mau 1-1'!Q19</f>
        <v>12</v>
      </c>
      <c r="D18" s="98">
        <v>10</v>
      </c>
      <c r="E18" s="98">
        <v>3</v>
      </c>
      <c r="F18" s="98">
        <v>0</v>
      </c>
      <c r="G18" s="98">
        <v>1</v>
      </c>
      <c r="H18" s="98">
        <v>1</v>
      </c>
      <c r="I18" s="98">
        <v>13</v>
      </c>
      <c r="J18" s="98">
        <v>13</v>
      </c>
      <c r="K18" s="98">
        <v>1</v>
      </c>
      <c r="L18" s="98">
        <v>1</v>
      </c>
    </row>
    <row r="19" spans="1:14" ht="15.75" x14ac:dyDescent="0.2">
      <c r="A19" s="34">
        <v>12</v>
      </c>
      <c r="B19" s="17" t="s">
        <v>31</v>
      </c>
      <c r="C19" s="31">
        <f>'Mau 1-1'!E20+'Mau 1-1'!I20+'Mau 1-1'!M20+'Mau 1-1'!Q20</f>
        <v>11</v>
      </c>
      <c r="D19" s="98">
        <v>12</v>
      </c>
      <c r="E19" s="98">
        <v>4</v>
      </c>
      <c r="F19" s="98"/>
      <c r="G19" s="98">
        <v>1</v>
      </c>
      <c r="H19" s="98">
        <v>1</v>
      </c>
      <c r="I19" s="98">
        <v>16</v>
      </c>
      <c r="J19" s="98">
        <v>16</v>
      </c>
      <c r="K19" s="98">
        <v>1</v>
      </c>
      <c r="L19" s="98">
        <v>1</v>
      </c>
    </row>
    <row r="20" spans="1:14" ht="15.75" x14ac:dyDescent="0.2">
      <c r="A20" s="34">
        <v>13</v>
      </c>
      <c r="B20" s="17" t="s">
        <v>43</v>
      </c>
      <c r="C20" s="31">
        <f>'Mau 1-1'!E21+'Mau 1-1'!I21+'Mau 1-1'!M21+'Mau 1-1'!Q21</f>
        <v>11</v>
      </c>
      <c r="D20" s="98">
        <v>12</v>
      </c>
      <c r="E20" s="98">
        <v>4</v>
      </c>
      <c r="F20" s="98">
        <v>0</v>
      </c>
      <c r="G20" s="98">
        <v>1</v>
      </c>
      <c r="H20" s="98">
        <v>1</v>
      </c>
      <c r="I20" s="98">
        <v>17</v>
      </c>
      <c r="J20" s="98">
        <v>17</v>
      </c>
      <c r="K20" s="98">
        <v>1</v>
      </c>
      <c r="L20" s="98">
        <v>2</v>
      </c>
    </row>
    <row r="21" spans="1:14" ht="15.75" x14ac:dyDescent="0.2">
      <c r="A21" s="34">
        <v>14</v>
      </c>
      <c r="B21" s="17" t="s">
        <v>41</v>
      </c>
      <c r="C21" s="31">
        <f>'Mau 1-1'!E22+'Mau 1-1'!I22+'Mau 1-1'!M22+'Mau 1-1'!Q22</f>
        <v>6</v>
      </c>
      <c r="D21" s="98">
        <v>6</v>
      </c>
      <c r="E21" s="98">
        <v>1</v>
      </c>
      <c r="F21" s="98">
        <v>0</v>
      </c>
      <c r="G21" s="98">
        <v>1</v>
      </c>
      <c r="H21" s="98">
        <v>0</v>
      </c>
      <c r="I21" s="98">
        <v>0</v>
      </c>
      <c r="J21" s="98">
        <v>0</v>
      </c>
      <c r="K21" s="98">
        <v>1</v>
      </c>
      <c r="L21" s="98">
        <v>1</v>
      </c>
    </row>
    <row r="22" spans="1:14" ht="15.75" x14ac:dyDescent="0.2">
      <c r="A22" s="34">
        <v>15</v>
      </c>
      <c r="B22" s="17" t="s">
        <v>36</v>
      </c>
      <c r="C22" s="31">
        <v>9</v>
      </c>
      <c r="D22" s="98">
        <v>9</v>
      </c>
      <c r="E22" s="98">
        <v>3</v>
      </c>
      <c r="F22" s="98"/>
      <c r="G22" s="98">
        <v>1</v>
      </c>
      <c r="H22" s="98"/>
      <c r="I22" s="98"/>
      <c r="J22" s="98"/>
      <c r="K22" s="98">
        <v>1</v>
      </c>
      <c r="L22" s="98">
        <v>2</v>
      </c>
    </row>
    <row r="23" spans="1:14" ht="15.75" x14ac:dyDescent="0.2">
      <c r="A23" s="34">
        <v>16</v>
      </c>
      <c r="B23" s="17" t="s">
        <v>20</v>
      </c>
      <c r="C23" s="31">
        <f>'Mau 1-1'!E24+'Mau 1-1'!I24+'Mau 1-1'!M24+'Mau 1-1'!Q24</f>
        <v>9</v>
      </c>
      <c r="D23" s="98">
        <v>8</v>
      </c>
      <c r="E23" s="98">
        <v>4</v>
      </c>
      <c r="F23" s="98">
        <v>0</v>
      </c>
      <c r="G23" s="98">
        <v>1</v>
      </c>
      <c r="H23" s="98">
        <v>1</v>
      </c>
      <c r="I23" s="98">
        <v>15</v>
      </c>
      <c r="J23" s="98">
        <v>15</v>
      </c>
      <c r="K23" s="98">
        <v>1</v>
      </c>
      <c r="L23" s="98">
        <v>9</v>
      </c>
      <c r="M23" s="23"/>
    </row>
    <row r="24" spans="1:14" ht="15.75" x14ac:dyDescent="0.2">
      <c r="A24" s="34">
        <v>17</v>
      </c>
      <c r="B24" s="17" t="s">
        <v>21</v>
      </c>
      <c r="C24" s="31">
        <v>9</v>
      </c>
      <c r="D24" s="98">
        <v>12</v>
      </c>
      <c r="E24" s="98">
        <v>5</v>
      </c>
      <c r="F24" s="98"/>
      <c r="G24" s="98">
        <v>1</v>
      </c>
      <c r="H24" s="98">
        <v>1</v>
      </c>
      <c r="I24" s="98">
        <v>15</v>
      </c>
      <c r="J24" s="98">
        <v>15</v>
      </c>
      <c r="K24" s="98">
        <v>1</v>
      </c>
      <c r="L24" s="98">
        <v>3</v>
      </c>
      <c r="M24" s="23"/>
    </row>
    <row r="25" spans="1:14" ht="15.75" x14ac:dyDescent="0.2">
      <c r="A25" s="34">
        <v>18</v>
      </c>
      <c r="B25" s="17" t="s">
        <v>33</v>
      </c>
      <c r="C25" s="31">
        <f>'Mau 1-1'!E26+'Mau 1-1'!I26+'Mau 1-1'!M26+'Mau 1-1'!Q26</f>
        <v>8</v>
      </c>
      <c r="D25" s="98">
        <v>8</v>
      </c>
      <c r="E25" s="98">
        <v>4</v>
      </c>
      <c r="F25" s="98">
        <v>0</v>
      </c>
      <c r="G25" s="98">
        <v>1</v>
      </c>
      <c r="H25" s="98">
        <v>1</v>
      </c>
      <c r="I25" s="98">
        <v>10</v>
      </c>
      <c r="J25" s="98">
        <v>10</v>
      </c>
      <c r="K25" s="98">
        <v>2</v>
      </c>
      <c r="L25" s="98">
        <v>2</v>
      </c>
    </row>
    <row r="26" spans="1:14" ht="15.75" x14ac:dyDescent="0.2">
      <c r="A26" s="34">
        <v>19</v>
      </c>
      <c r="B26" s="17" t="s">
        <v>35</v>
      </c>
      <c r="C26" s="31">
        <f>'Mau 1-1'!E27+'Mau 1-1'!I27+'Mau 1-1'!M27+'Mau 1-1'!Q27</f>
        <v>8</v>
      </c>
      <c r="D26" s="98">
        <v>6</v>
      </c>
      <c r="E26" s="98">
        <v>4</v>
      </c>
      <c r="F26" s="98">
        <v>0</v>
      </c>
      <c r="G26" s="98">
        <v>1</v>
      </c>
      <c r="H26" s="98">
        <v>1</v>
      </c>
      <c r="I26" s="98">
        <v>18</v>
      </c>
      <c r="J26" s="98">
        <v>18</v>
      </c>
      <c r="K26" s="98">
        <v>1</v>
      </c>
      <c r="L26" s="98">
        <v>2</v>
      </c>
    </row>
    <row r="27" spans="1:14" ht="15.75" x14ac:dyDescent="0.2">
      <c r="A27" s="34">
        <v>20</v>
      </c>
      <c r="B27" s="17" t="s">
        <v>24</v>
      </c>
      <c r="C27" s="31">
        <f>'Mau 1-1'!E28+'Mau 1-1'!I28+'Mau 1-1'!M28+'Mau 1-1'!Q28</f>
        <v>5</v>
      </c>
      <c r="D27" s="98">
        <v>6</v>
      </c>
      <c r="E27" s="98">
        <v>4</v>
      </c>
      <c r="F27" s="98">
        <v>0</v>
      </c>
      <c r="G27" s="98">
        <v>1</v>
      </c>
      <c r="H27" s="98">
        <v>0</v>
      </c>
      <c r="I27" s="98">
        <v>0</v>
      </c>
      <c r="J27" s="98">
        <v>0</v>
      </c>
      <c r="K27" s="98">
        <v>1</v>
      </c>
      <c r="L27" s="98">
        <v>1</v>
      </c>
      <c r="M27" s="23"/>
    </row>
    <row r="28" spans="1:14" ht="15.75" x14ac:dyDescent="0.2">
      <c r="A28" s="34">
        <v>21</v>
      </c>
      <c r="B28" s="17" t="s">
        <v>23</v>
      </c>
      <c r="C28" s="31">
        <f>'Mau 1-1'!E29+'Mau 1-1'!I29+'Mau 1-1'!M29+'Mau 1-1'!Q29</f>
        <v>11</v>
      </c>
      <c r="D28" s="98">
        <v>11</v>
      </c>
      <c r="E28" s="98">
        <v>3</v>
      </c>
      <c r="F28" s="98"/>
      <c r="G28" s="98">
        <v>1</v>
      </c>
      <c r="H28" s="98">
        <v>1</v>
      </c>
      <c r="I28" s="98">
        <v>17</v>
      </c>
      <c r="J28" s="98">
        <v>17</v>
      </c>
      <c r="K28" s="98">
        <v>1</v>
      </c>
      <c r="L28" s="98">
        <v>1</v>
      </c>
      <c r="M28" s="23"/>
    </row>
    <row r="29" spans="1:14" ht="15.75" x14ac:dyDescent="0.2">
      <c r="A29" s="34">
        <v>22</v>
      </c>
      <c r="B29" s="17" t="s">
        <v>29</v>
      </c>
      <c r="C29" s="31">
        <f>'Mau 1-1'!E30+'Mau 1-1'!I30+'Mau 1-1'!M30+'Mau 1-1'!Q30</f>
        <v>7</v>
      </c>
      <c r="D29" s="98">
        <v>8</v>
      </c>
      <c r="E29" s="98">
        <v>4</v>
      </c>
      <c r="F29" s="98"/>
      <c r="G29" s="98">
        <v>1</v>
      </c>
      <c r="H29" s="98">
        <v>1</v>
      </c>
      <c r="I29" s="98">
        <v>18</v>
      </c>
      <c r="J29" s="98">
        <v>18</v>
      </c>
      <c r="K29" s="98">
        <v>1</v>
      </c>
      <c r="L29" s="98">
        <v>6</v>
      </c>
      <c r="M29" s="23"/>
    </row>
    <row r="30" spans="1:14" ht="15.75" x14ac:dyDescent="0.2">
      <c r="A30" s="34">
        <v>23</v>
      </c>
      <c r="B30" s="17" t="s">
        <v>22</v>
      </c>
      <c r="C30" s="31">
        <f>'Mau 1-1'!E31+'Mau 1-1'!I31+'Mau 1-1'!M31+'Mau 1-1'!Q31</f>
        <v>10</v>
      </c>
      <c r="D30" s="98">
        <v>14</v>
      </c>
      <c r="E30" s="98">
        <v>5</v>
      </c>
      <c r="F30" s="98"/>
      <c r="G30" s="98">
        <v>1</v>
      </c>
      <c r="H30" s="98">
        <v>1</v>
      </c>
      <c r="I30" s="98">
        <v>18</v>
      </c>
      <c r="J30" s="98">
        <v>18</v>
      </c>
      <c r="K30" s="98">
        <v>1</v>
      </c>
      <c r="L30" s="98">
        <v>16</v>
      </c>
      <c r="M30" s="23"/>
    </row>
    <row r="31" spans="1:14" ht="15.75" x14ac:dyDescent="0.2">
      <c r="A31" s="34">
        <v>24</v>
      </c>
      <c r="B31" s="17" t="s">
        <v>47</v>
      </c>
      <c r="C31" s="31">
        <f>'Mau 1-1'!E32+'Mau 1-1'!I32+'Mau 1-1'!M32+'Mau 1-1'!Q32</f>
        <v>18</v>
      </c>
      <c r="D31" s="98">
        <v>14</v>
      </c>
      <c r="E31" s="98">
        <v>4</v>
      </c>
      <c r="F31" s="98">
        <v>0</v>
      </c>
      <c r="G31" s="98">
        <v>1</v>
      </c>
      <c r="H31" s="98">
        <v>1</v>
      </c>
      <c r="I31" s="98">
        <v>17</v>
      </c>
      <c r="J31" s="98">
        <v>17</v>
      </c>
      <c r="K31" s="98">
        <v>1</v>
      </c>
      <c r="L31" s="98">
        <v>4</v>
      </c>
      <c r="M31" s="23"/>
      <c r="N31" s="23"/>
    </row>
    <row r="32" spans="1:14" ht="15.75" x14ac:dyDescent="0.2">
      <c r="A32" s="34">
        <v>25</v>
      </c>
      <c r="B32" s="17" t="s">
        <v>34</v>
      </c>
      <c r="C32" s="31">
        <f>'Mau 1-1'!E33+'Mau 1-1'!I33+'Mau 1-1'!M33+'Mau 1-1'!Q33</f>
        <v>17</v>
      </c>
      <c r="D32" s="98">
        <v>16</v>
      </c>
      <c r="E32" s="98">
        <v>5</v>
      </c>
      <c r="F32" s="98">
        <v>0</v>
      </c>
      <c r="G32" s="98">
        <v>1</v>
      </c>
      <c r="H32" s="98">
        <v>1</v>
      </c>
      <c r="I32" s="98">
        <v>22</v>
      </c>
      <c r="J32" s="98">
        <v>22</v>
      </c>
      <c r="K32" s="98">
        <v>1</v>
      </c>
      <c r="L32" s="98">
        <v>10</v>
      </c>
    </row>
    <row r="33" spans="1:14" ht="15.75" x14ac:dyDescent="0.2">
      <c r="A33" s="34">
        <v>26</v>
      </c>
      <c r="B33" s="17" t="s">
        <v>95</v>
      </c>
      <c r="C33" s="31">
        <f>'Mau 1-1'!E34+'Mau 1-1'!I34+'Mau 1-1'!M34+'Mau 1-1'!Q34</f>
        <v>8</v>
      </c>
      <c r="D33" s="98">
        <v>8</v>
      </c>
      <c r="E33" s="98">
        <v>1</v>
      </c>
      <c r="F33" s="98">
        <v>9</v>
      </c>
      <c r="G33" s="98"/>
      <c r="H33" s="98">
        <v>1</v>
      </c>
      <c r="I33" s="98">
        <v>16</v>
      </c>
      <c r="J33" s="98">
        <v>16</v>
      </c>
      <c r="K33" s="98">
        <v>2</v>
      </c>
      <c r="L33" s="98">
        <v>1</v>
      </c>
    </row>
    <row r="34" spans="1:14" ht="15.75" x14ac:dyDescent="0.2">
      <c r="A34" s="34">
        <v>27</v>
      </c>
      <c r="B34" s="17" t="s">
        <v>45</v>
      </c>
      <c r="C34" s="31">
        <v>8</v>
      </c>
      <c r="D34" s="98">
        <v>5</v>
      </c>
      <c r="E34" s="98">
        <v>4</v>
      </c>
      <c r="F34" s="98"/>
      <c r="G34" s="98">
        <v>1</v>
      </c>
      <c r="H34" s="98">
        <v>1</v>
      </c>
      <c r="I34" s="98">
        <v>16</v>
      </c>
      <c r="J34" s="98">
        <v>2</v>
      </c>
      <c r="K34" s="98">
        <v>1</v>
      </c>
      <c r="L34" s="98">
        <v>3</v>
      </c>
    </row>
    <row r="35" spans="1:14" x14ac:dyDescent="0.2">
      <c r="A35" s="12"/>
      <c r="B35" s="19" t="s">
        <v>155</v>
      </c>
      <c r="C35" s="19">
        <f>SUM(C8:C34)</f>
        <v>271</v>
      </c>
      <c r="D35" s="19">
        <f t="shared" ref="D35:L35" si="0">SUM(D8:D34)</f>
        <v>264</v>
      </c>
      <c r="E35" s="19">
        <f t="shared" si="0"/>
        <v>106</v>
      </c>
      <c r="F35" s="19">
        <f t="shared" si="0"/>
        <v>11</v>
      </c>
      <c r="G35" s="19">
        <f t="shared" si="0"/>
        <v>26</v>
      </c>
      <c r="H35" s="19">
        <f t="shared" si="0"/>
        <v>23</v>
      </c>
      <c r="I35" s="19">
        <f t="shared" si="0"/>
        <v>405</v>
      </c>
      <c r="J35" s="19">
        <f t="shared" si="0"/>
        <v>371</v>
      </c>
      <c r="K35" s="19">
        <f t="shared" si="0"/>
        <v>32</v>
      </c>
      <c r="L35" s="19">
        <f t="shared" si="0"/>
        <v>100</v>
      </c>
      <c r="M35" s="23"/>
      <c r="N35" s="18"/>
    </row>
  </sheetData>
  <mergeCells count="16">
    <mergeCell ref="A2:D2"/>
    <mergeCell ref="K6:K7"/>
    <mergeCell ref="L6:L7"/>
    <mergeCell ref="A1:D1"/>
    <mergeCell ref="E1:L1"/>
    <mergeCell ref="E2:L2"/>
    <mergeCell ref="K3:L3"/>
    <mergeCell ref="A4:L4"/>
    <mergeCell ref="A6:A7"/>
    <mergeCell ref="B6:B7"/>
    <mergeCell ref="G6:G7"/>
    <mergeCell ref="H6:J6"/>
    <mergeCell ref="C6:C7"/>
    <mergeCell ref="D6:D7"/>
    <mergeCell ref="E6:E7"/>
    <mergeCell ref="F6:F7"/>
  </mergeCells>
  <phoneticPr fontId="0" type="noConversion"/>
  <pageMargins left="0.75" right="0.75" top="0.33" bottom="0.22" header="0.26" footer="0.2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6" workbookViewId="0">
      <pane ySplit="3" topLeftCell="A24" activePane="bottomLeft" state="frozen"/>
      <selection pane="bottomLeft" activeCell="X12" sqref="X12"/>
    </sheetView>
  </sheetViews>
  <sheetFormatPr defaultRowHeight="12.75" x14ac:dyDescent="0.2"/>
  <cols>
    <col min="1" max="1" width="4.28515625" style="13" customWidth="1"/>
    <col min="2" max="2" width="16.5703125" style="13" customWidth="1"/>
    <col min="3" max="3" width="9" style="13" customWidth="1"/>
    <col min="4" max="4" width="5.85546875" style="13" customWidth="1"/>
    <col min="5" max="5" width="5.7109375" style="13" customWidth="1"/>
    <col min="6" max="6" width="6.140625" style="13" customWidth="1"/>
    <col min="7" max="7" width="6.7109375" style="13" customWidth="1"/>
    <col min="8" max="8" width="7.28515625" style="13" customWidth="1"/>
    <col min="9" max="9" width="6" style="13" customWidth="1"/>
    <col min="10" max="11" width="5.42578125" style="13" customWidth="1"/>
    <col min="12" max="12" width="4.42578125" style="13" customWidth="1"/>
    <col min="13" max="13" width="4.5703125" style="13" customWidth="1"/>
    <col min="14" max="14" width="6.5703125" style="13" customWidth="1"/>
    <col min="15" max="15" width="7.28515625" style="13" customWidth="1"/>
    <col min="16" max="16" width="6.5703125" style="13" customWidth="1"/>
    <col min="17" max="17" width="7.85546875" style="13" customWidth="1"/>
    <col min="18" max="18" width="5.140625" style="13" customWidth="1"/>
    <col min="19" max="19" width="7.28515625" style="13" customWidth="1"/>
    <col min="20" max="20" width="6.7109375" style="13" customWidth="1"/>
    <col min="21" max="16384" width="9.140625" style="13"/>
  </cols>
  <sheetData>
    <row r="1" spans="1:22" ht="17.25" x14ac:dyDescent="0.3">
      <c r="A1" s="186" t="s">
        <v>127</v>
      </c>
      <c r="B1" s="186"/>
      <c r="C1" s="186"/>
      <c r="D1" s="186"/>
      <c r="E1" s="186"/>
      <c r="F1" s="186"/>
      <c r="G1" s="160" t="s">
        <v>1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23"/>
    </row>
    <row r="2" spans="1:22" ht="17.25" x14ac:dyDescent="0.3">
      <c r="A2" s="179" t="s">
        <v>128</v>
      </c>
      <c r="B2" s="179"/>
      <c r="C2" s="179"/>
      <c r="D2" s="179"/>
      <c r="E2" s="179"/>
      <c r="F2" s="179"/>
      <c r="G2" s="161" t="s">
        <v>3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23"/>
    </row>
    <row r="3" spans="1:22" ht="15.75" x14ac:dyDescent="0.25">
      <c r="A3" s="163"/>
      <c r="B3" s="163"/>
      <c r="C3" s="163"/>
      <c r="D3" s="163"/>
      <c r="E3" s="163"/>
      <c r="F3" s="163"/>
      <c r="G3" s="2"/>
      <c r="H3" s="2"/>
      <c r="I3" s="3"/>
      <c r="J3" s="4"/>
      <c r="K3" s="2"/>
      <c r="L3" s="23"/>
      <c r="M3" s="23"/>
      <c r="N3" s="23"/>
      <c r="O3" s="23"/>
      <c r="P3" s="23"/>
      <c r="Q3" s="23"/>
      <c r="R3" s="23"/>
      <c r="S3" s="164" t="s">
        <v>156</v>
      </c>
      <c r="T3" s="164"/>
      <c r="U3" s="23"/>
    </row>
    <row r="4" spans="1:22" ht="20.25" x14ac:dyDescent="0.35">
      <c r="A4" s="184" t="s">
        <v>157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23"/>
    </row>
    <row r="6" spans="1:22" ht="32.25" customHeight="1" x14ac:dyDescent="0.2">
      <c r="A6" s="140" t="s">
        <v>5</v>
      </c>
      <c r="B6" s="141" t="s">
        <v>6</v>
      </c>
      <c r="C6" s="141" t="s">
        <v>158</v>
      </c>
      <c r="D6" s="140" t="s">
        <v>159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90" t="s">
        <v>160</v>
      </c>
      <c r="T6" s="145" t="s">
        <v>161</v>
      </c>
      <c r="U6" s="147"/>
    </row>
    <row r="7" spans="1:22" ht="12.75" customHeight="1" x14ac:dyDescent="0.2">
      <c r="A7" s="140"/>
      <c r="B7" s="141"/>
      <c r="C7" s="140"/>
      <c r="D7" s="187" t="s">
        <v>162</v>
      </c>
      <c r="E7" s="187" t="s">
        <v>163</v>
      </c>
      <c r="F7" s="187" t="s">
        <v>164</v>
      </c>
      <c r="G7" s="187" t="s">
        <v>165</v>
      </c>
      <c r="H7" s="187" t="s">
        <v>166</v>
      </c>
      <c r="I7" s="187" t="s">
        <v>167</v>
      </c>
      <c r="J7" s="187"/>
      <c r="K7" s="187" t="s">
        <v>168</v>
      </c>
      <c r="L7" s="187" t="s">
        <v>169</v>
      </c>
      <c r="M7" s="188" t="s">
        <v>170</v>
      </c>
      <c r="N7" s="188" t="s">
        <v>171</v>
      </c>
      <c r="O7" s="190" t="s">
        <v>172</v>
      </c>
      <c r="P7" s="190" t="s">
        <v>173</v>
      </c>
      <c r="Q7" s="190" t="s">
        <v>174</v>
      </c>
      <c r="R7" s="188" t="s">
        <v>175</v>
      </c>
      <c r="S7" s="191"/>
      <c r="T7" s="190" t="s">
        <v>176</v>
      </c>
      <c r="U7" s="190" t="s">
        <v>177</v>
      </c>
    </row>
    <row r="8" spans="1:22" ht="72.75" customHeight="1" x14ac:dyDescent="0.2">
      <c r="A8" s="140"/>
      <c r="B8" s="141"/>
      <c r="C8" s="140"/>
      <c r="D8" s="187"/>
      <c r="E8" s="187"/>
      <c r="F8" s="187"/>
      <c r="G8" s="187"/>
      <c r="H8" s="187"/>
      <c r="I8" s="97" t="s">
        <v>178</v>
      </c>
      <c r="J8" s="97" t="s">
        <v>179</v>
      </c>
      <c r="K8" s="187"/>
      <c r="L8" s="187"/>
      <c r="M8" s="189"/>
      <c r="N8" s="189"/>
      <c r="O8" s="191"/>
      <c r="P8" s="191"/>
      <c r="Q8" s="191"/>
      <c r="R8" s="189"/>
      <c r="S8" s="192"/>
      <c r="T8" s="191"/>
      <c r="U8" s="191"/>
    </row>
    <row r="9" spans="1:22" ht="18.75" customHeight="1" x14ac:dyDescent="0.2">
      <c r="A9" s="34">
        <v>1</v>
      </c>
      <c r="B9" s="17" t="s">
        <v>44</v>
      </c>
      <c r="C9" s="21">
        <f t="shared" ref="C9:C32" si="0">D9+E9+F9+G9+H9+I9+J9+K9+L9+M9+N9+O9+P9+Q9+R9</f>
        <v>14</v>
      </c>
      <c r="D9" s="98">
        <v>2</v>
      </c>
      <c r="E9" s="98">
        <v>1</v>
      </c>
      <c r="F9" s="98">
        <v>1</v>
      </c>
      <c r="G9" s="98">
        <v>1</v>
      </c>
      <c r="H9" s="98">
        <v>1</v>
      </c>
      <c r="I9" s="98">
        <v>1</v>
      </c>
      <c r="J9" s="98"/>
      <c r="K9" s="98">
        <v>2</v>
      </c>
      <c r="L9" s="98">
        <v>1</v>
      </c>
      <c r="M9" s="98">
        <v>1</v>
      </c>
      <c r="N9" s="98">
        <v>1</v>
      </c>
      <c r="O9" s="98"/>
      <c r="P9" s="98">
        <v>1</v>
      </c>
      <c r="Q9" s="98">
        <v>1</v>
      </c>
      <c r="R9" s="98"/>
      <c r="S9" s="98">
        <v>1</v>
      </c>
      <c r="T9" s="98">
        <v>3</v>
      </c>
      <c r="U9" s="12">
        <v>2</v>
      </c>
    </row>
    <row r="10" spans="1:22" s="118" customFormat="1" ht="18.75" customHeight="1" x14ac:dyDescent="0.2">
      <c r="A10" s="115">
        <v>2</v>
      </c>
      <c r="B10" s="116" t="s">
        <v>27</v>
      </c>
      <c r="C10" s="114">
        <f t="shared" si="0"/>
        <v>19</v>
      </c>
      <c r="D10" s="113">
        <v>3</v>
      </c>
      <c r="E10" s="113">
        <v>1</v>
      </c>
      <c r="F10" s="113">
        <v>1</v>
      </c>
      <c r="G10" s="113">
        <v>1</v>
      </c>
      <c r="H10" s="113">
        <v>1</v>
      </c>
      <c r="I10" s="113">
        <v>0</v>
      </c>
      <c r="J10" s="113">
        <v>0</v>
      </c>
      <c r="K10" s="113">
        <v>4</v>
      </c>
      <c r="L10" s="113">
        <v>1</v>
      </c>
      <c r="M10" s="113">
        <v>1</v>
      </c>
      <c r="N10" s="113">
        <v>1</v>
      </c>
      <c r="O10" s="113">
        <v>1</v>
      </c>
      <c r="P10" s="113">
        <v>1</v>
      </c>
      <c r="Q10" s="113">
        <v>2</v>
      </c>
      <c r="R10" s="113">
        <v>1</v>
      </c>
      <c r="S10" s="113">
        <v>1</v>
      </c>
      <c r="T10" s="113">
        <v>2</v>
      </c>
      <c r="U10" s="117">
        <v>1</v>
      </c>
    </row>
    <row r="11" spans="1:22" ht="18.75" customHeight="1" x14ac:dyDescent="0.2">
      <c r="A11" s="34">
        <v>3</v>
      </c>
      <c r="B11" s="17" t="s">
        <v>30</v>
      </c>
      <c r="C11" s="21">
        <f t="shared" si="0"/>
        <v>14</v>
      </c>
      <c r="D11" s="98">
        <v>1</v>
      </c>
      <c r="E11" s="98">
        <v>1</v>
      </c>
      <c r="F11" s="98">
        <v>1</v>
      </c>
      <c r="G11" s="98">
        <v>1</v>
      </c>
      <c r="H11" s="98">
        <v>1</v>
      </c>
      <c r="I11" s="98">
        <v>1</v>
      </c>
      <c r="J11" s="98"/>
      <c r="K11" s="98">
        <v>2</v>
      </c>
      <c r="L11" s="98">
        <v>1</v>
      </c>
      <c r="M11" s="98">
        <v>1</v>
      </c>
      <c r="N11" s="98"/>
      <c r="O11" s="98"/>
      <c r="P11" s="98">
        <v>1</v>
      </c>
      <c r="Q11" s="98">
        <v>2</v>
      </c>
      <c r="R11" s="98">
        <v>1</v>
      </c>
      <c r="S11" s="98">
        <v>1</v>
      </c>
      <c r="T11" s="98">
        <v>4</v>
      </c>
      <c r="U11" s="12">
        <v>2</v>
      </c>
    </row>
    <row r="12" spans="1:22" ht="18.75" customHeight="1" x14ac:dyDescent="0.2">
      <c r="A12" s="34">
        <v>4</v>
      </c>
      <c r="B12" s="17" t="s">
        <v>37</v>
      </c>
      <c r="C12" s="21">
        <f t="shared" si="0"/>
        <v>20</v>
      </c>
      <c r="D12" s="98">
        <v>4</v>
      </c>
      <c r="E12" s="98">
        <v>0</v>
      </c>
      <c r="F12" s="98">
        <v>1</v>
      </c>
      <c r="G12" s="98">
        <v>1</v>
      </c>
      <c r="H12" s="98">
        <v>2</v>
      </c>
      <c r="I12" s="98"/>
      <c r="J12" s="98">
        <v>1</v>
      </c>
      <c r="K12" s="98">
        <v>5</v>
      </c>
      <c r="L12" s="98">
        <v>1</v>
      </c>
      <c r="M12" s="98">
        <v>1</v>
      </c>
      <c r="N12" s="98">
        <v>1</v>
      </c>
      <c r="O12" s="98">
        <v>0</v>
      </c>
      <c r="P12" s="98">
        <v>1</v>
      </c>
      <c r="Q12" s="98">
        <v>2</v>
      </c>
      <c r="R12" s="98">
        <v>0</v>
      </c>
      <c r="S12" s="98">
        <v>3</v>
      </c>
      <c r="T12" s="98">
        <v>3</v>
      </c>
      <c r="U12" s="12">
        <v>2</v>
      </c>
    </row>
    <row r="13" spans="1:22" ht="18.75" customHeight="1" x14ac:dyDescent="0.2">
      <c r="A13" s="34">
        <v>5</v>
      </c>
      <c r="B13" s="17" t="s">
        <v>39</v>
      </c>
      <c r="C13" s="21">
        <f t="shared" si="0"/>
        <v>17</v>
      </c>
      <c r="D13" s="98">
        <v>2</v>
      </c>
      <c r="E13" s="98">
        <v>1</v>
      </c>
      <c r="F13" s="98">
        <v>1</v>
      </c>
      <c r="G13" s="98">
        <v>1</v>
      </c>
      <c r="H13" s="98">
        <v>1</v>
      </c>
      <c r="I13" s="98">
        <v>1</v>
      </c>
      <c r="J13" s="98"/>
      <c r="K13" s="98">
        <v>3</v>
      </c>
      <c r="L13" s="98">
        <v>1</v>
      </c>
      <c r="M13" s="98">
        <v>1</v>
      </c>
      <c r="N13" s="98">
        <v>1</v>
      </c>
      <c r="O13" s="98">
        <v>1</v>
      </c>
      <c r="P13" s="98"/>
      <c r="Q13" s="98">
        <v>2</v>
      </c>
      <c r="R13" s="98">
        <v>1</v>
      </c>
      <c r="S13" s="98">
        <v>2</v>
      </c>
      <c r="T13" s="98">
        <v>4</v>
      </c>
      <c r="U13" s="12">
        <v>4</v>
      </c>
    </row>
    <row r="14" spans="1:22" ht="18.75" customHeight="1" x14ac:dyDescent="0.2">
      <c r="A14" s="34">
        <v>6</v>
      </c>
      <c r="B14" s="17" t="s">
        <v>32</v>
      </c>
      <c r="C14" s="21">
        <f t="shared" si="0"/>
        <v>19</v>
      </c>
      <c r="D14" s="98">
        <v>3</v>
      </c>
      <c r="E14" s="98">
        <v>1</v>
      </c>
      <c r="F14" s="98">
        <v>1</v>
      </c>
      <c r="G14" s="98">
        <v>2</v>
      </c>
      <c r="H14" s="98">
        <v>1</v>
      </c>
      <c r="I14" s="98">
        <v>0</v>
      </c>
      <c r="J14" s="98">
        <v>0</v>
      </c>
      <c r="K14" s="98">
        <v>5</v>
      </c>
      <c r="L14" s="98">
        <v>1</v>
      </c>
      <c r="M14" s="98">
        <v>1</v>
      </c>
      <c r="N14" s="98">
        <v>1</v>
      </c>
      <c r="O14" s="98">
        <v>0</v>
      </c>
      <c r="P14" s="98">
        <v>0</v>
      </c>
      <c r="Q14" s="98">
        <v>2</v>
      </c>
      <c r="R14" s="98">
        <v>1</v>
      </c>
      <c r="S14" s="98">
        <v>4</v>
      </c>
      <c r="T14" s="98">
        <v>4</v>
      </c>
      <c r="U14" s="12">
        <v>3</v>
      </c>
    </row>
    <row r="15" spans="1:22" ht="18.75" customHeight="1" x14ac:dyDescent="0.2">
      <c r="A15" s="34">
        <v>7</v>
      </c>
      <c r="B15" s="17" t="s">
        <v>46</v>
      </c>
      <c r="C15" s="21">
        <f t="shared" si="0"/>
        <v>20</v>
      </c>
      <c r="D15" s="98">
        <v>4</v>
      </c>
      <c r="E15" s="98">
        <v>1</v>
      </c>
      <c r="F15" s="98">
        <v>1</v>
      </c>
      <c r="G15" s="98">
        <v>2</v>
      </c>
      <c r="H15" s="98">
        <v>1</v>
      </c>
      <c r="I15" s="98"/>
      <c r="J15" s="98"/>
      <c r="K15" s="98">
        <v>3</v>
      </c>
      <c r="L15" s="98">
        <v>1</v>
      </c>
      <c r="M15" s="98">
        <v>1</v>
      </c>
      <c r="N15" s="98">
        <v>1</v>
      </c>
      <c r="O15" s="98">
        <v>1</v>
      </c>
      <c r="P15" s="98">
        <v>1</v>
      </c>
      <c r="Q15" s="98">
        <v>3</v>
      </c>
      <c r="R15" s="98"/>
      <c r="S15" s="98">
        <v>1</v>
      </c>
      <c r="T15" s="98">
        <v>3</v>
      </c>
      <c r="U15" s="12">
        <v>3</v>
      </c>
      <c r="V15" s="23"/>
    </row>
    <row r="16" spans="1:22" ht="18.75" customHeight="1" x14ac:dyDescent="0.2">
      <c r="A16" s="34">
        <v>8</v>
      </c>
      <c r="B16" s="17" t="s">
        <v>42</v>
      </c>
      <c r="C16" s="21">
        <f t="shared" si="0"/>
        <v>22</v>
      </c>
      <c r="D16" s="98">
        <v>4</v>
      </c>
      <c r="E16" s="98">
        <v>0</v>
      </c>
      <c r="F16" s="98">
        <v>1</v>
      </c>
      <c r="G16" s="98">
        <v>1</v>
      </c>
      <c r="H16" s="98">
        <v>2</v>
      </c>
      <c r="I16" s="98"/>
      <c r="J16" s="98">
        <v>1</v>
      </c>
      <c r="K16" s="98">
        <v>5</v>
      </c>
      <c r="L16" s="98">
        <v>1</v>
      </c>
      <c r="M16" s="98">
        <v>1</v>
      </c>
      <c r="N16" s="98">
        <v>1</v>
      </c>
      <c r="O16" s="98">
        <v>0</v>
      </c>
      <c r="P16" s="98">
        <v>1</v>
      </c>
      <c r="Q16" s="98">
        <v>3</v>
      </c>
      <c r="R16" s="98">
        <v>1</v>
      </c>
      <c r="S16" s="98">
        <v>1</v>
      </c>
      <c r="T16" s="98">
        <v>3</v>
      </c>
      <c r="U16" s="12">
        <v>3</v>
      </c>
    </row>
    <row r="17" spans="1:22" ht="18.75" customHeight="1" x14ac:dyDescent="0.2">
      <c r="A17" s="34">
        <v>9</v>
      </c>
      <c r="B17" s="17" t="s">
        <v>48</v>
      </c>
      <c r="C17" s="114">
        <f t="shared" si="0"/>
        <v>14</v>
      </c>
      <c r="D17" s="98">
        <v>3</v>
      </c>
      <c r="E17" s="98">
        <v>1</v>
      </c>
      <c r="F17" s="98">
        <v>0</v>
      </c>
      <c r="G17" s="98"/>
      <c r="H17" s="98">
        <v>1</v>
      </c>
      <c r="I17" s="98">
        <v>1</v>
      </c>
      <c r="J17" s="98">
        <v>0</v>
      </c>
      <c r="K17" s="98">
        <v>2</v>
      </c>
      <c r="L17" s="98">
        <v>1</v>
      </c>
      <c r="M17" s="98">
        <v>1</v>
      </c>
      <c r="N17" s="98">
        <v>0</v>
      </c>
      <c r="O17" s="98">
        <v>1</v>
      </c>
      <c r="P17" s="98">
        <v>1</v>
      </c>
      <c r="Q17" s="98">
        <v>2</v>
      </c>
      <c r="R17" s="98">
        <v>0</v>
      </c>
      <c r="S17" s="98">
        <v>1</v>
      </c>
      <c r="T17" s="98">
        <v>3</v>
      </c>
      <c r="U17" s="12">
        <v>2</v>
      </c>
      <c r="V17" s="23"/>
    </row>
    <row r="18" spans="1:22" ht="18.75" customHeight="1" x14ac:dyDescent="0.2">
      <c r="A18" s="34">
        <v>10</v>
      </c>
      <c r="B18" s="17" t="s">
        <v>25</v>
      </c>
      <c r="C18" s="21">
        <f t="shared" si="0"/>
        <v>16</v>
      </c>
      <c r="D18" s="98">
        <v>2</v>
      </c>
      <c r="E18" s="98">
        <v>1</v>
      </c>
      <c r="F18" s="98">
        <v>0</v>
      </c>
      <c r="G18" s="98">
        <v>1</v>
      </c>
      <c r="H18" s="98">
        <v>1</v>
      </c>
      <c r="I18" s="98">
        <v>1</v>
      </c>
      <c r="J18" s="98">
        <v>0</v>
      </c>
      <c r="K18" s="98">
        <v>3</v>
      </c>
      <c r="L18" s="98">
        <v>1</v>
      </c>
      <c r="M18" s="98">
        <v>1</v>
      </c>
      <c r="N18" s="98">
        <v>1</v>
      </c>
      <c r="O18" s="98">
        <v>0</v>
      </c>
      <c r="P18" s="98">
        <v>1</v>
      </c>
      <c r="Q18" s="98">
        <v>2</v>
      </c>
      <c r="R18" s="98">
        <v>1</v>
      </c>
      <c r="S18" s="98">
        <v>2</v>
      </c>
      <c r="T18" s="98">
        <v>4</v>
      </c>
      <c r="U18" s="12">
        <v>4</v>
      </c>
    </row>
    <row r="19" spans="1:22" ht="18.75" customHeight="1" x14ac:dyDescent="0.2">
      <c r="A19" s="34">
        <v>11</v>
      </c>
      <c r="B19" s="17" t="s">
        <v>38</v>
      </c>
      <c r="C19" s="21">
        <f t="shared" si="0"/>
        <v>19</v>
      </c>
      <c r="D19" s="98">
        <v>3</v>
      </c>
      <c r="E19" s="98">
        <v>0</v>
      </c>
      <c r="F19" s="98">
        <v>1</v>
      </c>
      <c r="G19" s="98">
        <v>1</v>
      </c>
      <c r="H19" s="98">
        <v>2</v>
      </c>
      <c r="I19" s="98">
        <v>1</v>
      </c>
      <c r="J19" s="98"/>
      <c r="K19" s="98">
        <v>3</v>
      </c>
      <c r="L19" s="98">
        <v>1</v>
      </c>
      <c r="M19" s="98">
        <v>1</v>
      </c>
      <c r="N19" s="98">
        <v>1</v>
      </c>
      <c r="O19" s="98">
        <v>1</v>
      </c>
      <c r="P19" s="98">
        <v>1</v>
      </c>
      <c r="Q19" s="98">
        <v>2</v>
      </c>
      <c r="R19" s="98">
        <v>1</v>
      </c>
      <c r="S19" s="98">
        <v>2</v>
      </c>
      <c r="T19" s="98">
        <v>4</v>
      </c>
      <c r="U19" s="12">
        <v>4</v>
      </c>
    </row>
    <row r="20" spans="1:22" ht="18.75" customHeight="1" x14ac:dyDescent="0.2">
      <c r="A20" s="34">
        <v>12</v>
      </c>
      <c r="B20" s="17" t="s">
        <v>31</v>
      </c>
      <c r="C20" s="21">
        <f t="shared" si="0"/>
        <v>19</v>
      </c>
      <c r="D20" s="98">
        <v>3</v>
      </c>
      <c r="E20" s="98"/>
      <c r="F20" s="98">
        <v>1</v>
      </c>
      <c r="G20" s="98">
        <v>1</v>
      </c>
      <c r="H20" s="98">
        <v>1</v>
      </c>
      <c r="I20" s="98">
        <v>2</v>
      </c>
      <c r="J20" s="98"/>
      <c r="K20" s="98">
        <v>4</v>
      </c>
      <c r="L20" s="98">
        <v>1</v>
      </c>
      <c r="M20" s="98">
        <v>1</v>
      </c>
      <c r="N20" s="98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4</v>
      </c>
      <c r="U20" s="12">
        <v>3</v>
      </c>
    </row>
    <row r="21" spans="1:22" ht="18.75" customHeight="1" x14ac:dyDescent="0.2">
      <c r="A21" s="34">
        <v>13</v>
      </c>
      <c r="B21" s="17" t="s">
        <v>43</v>
      </c>
      <c r="C21" s="21">
        <f t="shared" si="0"/>
        <v>18</v>
      </c>
      <c r="D21" s="98">
        <v>4</v>
      </c>
      <c r="E21" s="98">
        <v>2</v>
      </c>
      <c r="F21" s="98">
        <v>0</v>
      </c>
      <c r="G21" s="98">
        <v>1</v>
      </c>
      <c r="H21" s="98">
        <v>2</v>
      </c>
      <c r="I21" s="98">
        <v>1</v>
      </c>
      <c r="J21" s="98"/>
      <c r="K21" s="98">
        <v>2</v>
      </c>
      <c r="L21" s="98">
        <v>1</v>
      </c>
      <c r="M21" s="98">
        <v>0</v>
      </c>
      <c r="N21" s="98">
        <v>1</v>
      </c>
      <c r="O21" s="98">
        <v>1</v>
      </c>
      <c r="P21" s="98">
        <v>0</v>
      </c>
      <c r="Q21" s="98">
        <v>2</v>
      </c>
      <c r="R21" s="98">
        <v>1</v>
      </c>
      <c r="S21" s="98">
        <v>2</v>
      </c>
      <c r="T21" s="99">
        <v>2</v>
      </c>
      <c r="U21" s="12">
        <v>2</v>
      </c>
    </row>
    <row r="22" spans="1:22" ht="18.75" customHeight="1" x14ac:dyDescent="0.2">
      <c r="A22" s="34">
        <v>14</v>
      </c>
      <c r="B22" s="17" t="s">
        <v>41</v>
      </c>
      <c r="C22" s="21">
        <f t="shared" si="0"/>
        <v>10</v>
      </c>
      <c r="D22" s="98">
        <v>2</v>
      </c>
      <c r="E22" s="98">
        <v>1</v>
      </c>
      <c r="F22" s="98">
        <v>0</v>
      </c>
      <c r="G22" s="98">
        <v>0</v>
      </c>
      <c r="H22" s="98">
        <v>1</v>
      </c>
      <c r="I22" s="98">
        <v>0</v>
      </c>
      <c r="J22" s="98">
        <v>1</v>
      </c>
      <c r="K22" s="98">
        <v>2</v>
      </c>
      <c r="L22" s="98">
        <v>1</v>
      </c>
      <c r="M22" s="98">
        <v>1</v>
      </c>
      <c r="N22" s="98">
        <v>0</v>
      </c>
      <c r="O22" s="98">
        <v>0</v>
      </c>
      <c r="P22" s="98">
        <v>0</v>
      </c>
      <c r="Q22" s="98">
        <v>1</v>
      </c>
      <c r="R22" s="98">
        <v>0</v>
      </c>
      <c r="S22" s="98">
        <v>0</v>
      </c>
      <c r="T22" s="98">
        <v>3</v>
      </c>
      <c r="U22" s="12">
        <v>2</v>
      </c>
    </row>
    <row r="23" spans="1:22" ht="18.75" customHeight="1" x14ac:dyDescent="0.2">
      <c r="A23" s="34">
        <v>15</v>
      </c>
      <c r="B23" s="17" t="s">
        <v>36</v>
      </c>
      <c r="C23" s="21">
        <f t="shared" si="0"/>
        <v>16</v>
      </c>
      <c r="D23" s="98">
        <v>3</v>
      </c>
      <c r="E23" s="98">
        <v>1</v>
      </c>
      <c r="F23" s="98">
        <v>1</v>
      </c>
      <c r="G23" s="98"/>
      <c r="H23" s="98">
        <v>1</v>
      </c>
      <c r="I23" s="98">
        <v>1</v>
      </c>
      <c r="J23" s="98"/>
      <c r="K23" s="98">
        <v>4</v>
      </c>
      <c r="L23" s="98">
        <v>1</v>
      </c>
      <c r="M23" s="98">
        <v>1</v>
      </c>
      <c r="N23" s="98">
        <v>1</v>
      </c>
      <c r="O23" s="98">
        <v>1</v>
      </c>
      <c r="P23" s="98">
        <v>1</v>
      </c>
      <c r="Q23" s="98"/>
      <c r="R23" s="98"/>
      <c r="S23" s="98">
        <v>3</v>
      </c>
      <c r="T23" s="98">
        <v>3</v>
      </c>
      <c r="U23" s="12">
        <v>3</v>
      </c>
    </row>
    <row r="24" spans="1:22" ht="18.75" customHeight="1" x14ac:dyDescent="0.2">
      <c r="A24" s="34">
        <v>16</v>
      </c>
      <c r="B24" s="17" t="s">
        <v>20</v>
      </c>
      <c r="C24" s="21">
        <f t="shared" si="0"/>
        <v>12</v>
      </c>
      <c r="D24" s="98"/>
      <c r="E24" s="98">
        <v>1</v>
      </c>
      <c r="F24" s="98">
        <v>1</v>
      </c>
      <c r="G24" s="98"/>
      <c r="H24" s="98">
        <v>1</v>
      </c>
      <c r="I24" s="98">
        <v>1</v>
      </c>
      <c r="J24" s="98"/>
      <c r="K24" s="98">
        <v>2</v>
      </c>
      <c r="L24" s="98">
        <v>1</v>
      </c>
      <c r="M24" s="98">
        <v>1</v>
      </c>
      <c r="N24" s="98">
        <v>1</v>
      </c>
      <c r="O24" s="98">
        <v>1</v>
      </c>
      <c r="P24" s="98"/>
      <c r="Q24" s="98">
        <v>2</v>
      </c>
      <c r="R24" s="98"/>
      <c r="S24" s="98">
        <v>3</v>
      </c>
      <c r="T24" s="98">
        <v>4</v>
      </c>
      <c r="U24" s="12">
        <v>3</v>
      </c>
    </row>
    <row r="25" spans="1:22" ht="18.75" customHeight="1" x14ac:dyDescent="0.2">
      <c r="A25" s="34">
        <v>17</v>
      </c>
      <c r="B25" s="17" t="s">
        <v>21</v>
      </c>
      <c r="C25" s="21">
        <f t="shared" si="0"/>
        <v>16</v>
      </c>
      <c r="D25" s="98">
        <v>3</v>
      </c>
      <c r="E25" s="98">
        <v>1</v>
      </c>
      <c r="F25" s="98">
        <v>1</v>
      </c>
      <c r="G25" s="98">
        <v>1</v>
      </c>
      <c r="H25" s="98">
        <v>2</v>
      </c>
      <c r="I25" s="98"/>
      <c r="J25" s="98"/>
      <c r="K25" s="98">
        <v>3</v>
      </c>
      <c r="L25" s="98">
        <v>1</v>
      </c>
      <c r="M25" s="98">
        <v>1</v>
      </c>
      <c r="N25" s="98">
        <v>1</v>
      </c>
      <c r="O25" s="98">
        <v>1</v>
      </c>
      <c r="P25" s="98">
        <v>1</v>
      </c>
      <c r="Q25" s="98"/>
      <c r="R25" s="98"/>
      <c r="S25" s="98">
        <v>1</v>
      </c>
      <c r="T25" s="98">
        <v>3</v>
      </c>
      <c r="U25" s="12">
        <v>3</v>
      </c>
    </row>
    <row r="26" spans="1:22" ht="18.75" customHeight="1" x14ac:dyDescent="0.2">
      <c r="A26" s="34">
        <v>18</v>
      </c>
      <c r="B26" s="17" t="s">
        <v>33</v>
      </c>
      <c r="C26" s="21">
        <f t="shared" si="0"/>
        <v>15</v>
      </c>
      <c r="D26" s="98">
        <v>2</v>
      </c>
      <c r="E26" s="98">
        <v>1</v>
      </c>
      <c r="F26" s="98">
        <v>1</v>
      </c>
      <c r="G26" s="98">
        <v>1</v>
      </c>
      <c r="H26" s="98">
        <v>1</v>
      </c>
      <c r="I26" s="98"/>
      <c r="J26" s="98"/>
      <c r="K26" s="98">
        <v>3</v>
      </c>
      <c r="L26" s="98">
        <v>1</v>
      </c>
      <c r="M26" s="98">
        <v>1</v>
      </c>
      <c r="N26" s="98">
        <v>1</v>
      </c>
      <c r="O26" s="98">
        <v>0</v>
      </c>
      <c r="P26" s="98">
        <v>1</v>
      </c>
      <c r="Q26" s="98">
        <v>2</v>
      </c>
      <c r="R26" s="98">
        <v>0</v>
      </c>
      <c r="S26" s="98">
        <v>0</v>
      </c>
      <c r="T26" s="98">
        <v>2</v>
      </c>
      <c r="U26" s="12">
        <v>2</v>
      </c>
    </row>
    <row r="27" spans="1:22" ht="18.75" customHeight="1" x14ac:dyDescent="0.2">
      <c r="A27" s="34">
        <v>19</v>
      </c>
      <c r="B27" s="17" t="s">
        <v>35</v>
      </c>
      <c r="C27" s="21">
        <f t="shared" si="0"/>
        <v>13</v>
      </c>
      <c r="D27" s="98">
        <v>1</v>
      </c>
      <c r="E27" s="98">
        <v>1</v>
      </c>
      <c r="F27" s="98">
        <v>1</v>
      </c>
      <c r="G27" s="98">
        <v>0</v>
      </c>
      <c r="H27" s="98">
        <v>1</v>
      </c>
      <c r="I27" s="98">
        <v>0</v>
      </c>
      <c r="J27" s="98">
        <v>0</v>
      </c>
      <c r="K27" s="98">
        <v>2</v>
      </c>
      <c r="L27" s="98">
        <v>1</v>
      </c>
      <c r="M27" s="98">
        <v>1</v>
      </c>
      <c r="N27" s="98">
        <v>1</v>
      </c>
      <c r="O27" s="98">
        <v>0</v>
      </c>
      <c r="P27" s="98">
        <v>1</v>
      </c>
      <c r="Q27" s="98">
        <v>2</v>
      </c>
      <c r="R27" s="98">
        <v>1</v>
      </c>
      <c r="S27" s="98">
        <v>2</v>
      </c>
      <c r="T27" s="98">
        <v>4</v>
      </c>
      <c r="U27" s="12">
        <v>3</v>
      </c>
    </row>
    <row r="28" spans="1:22" ht="18.75" customHeight="1" x14ac:dyDescent="0.2">
      <c r="A28" s="34">
        <v>20</v>
      </c>
      <c r="B28" s="17" t="s">
        <v>24</v>
      </c>
      <c r="C28" s="21">
        <f t="shared" si="0"/>
        <v>9</v>
      </c>
      <c r="D28" s="98">
        <v>2</v>
      </c>
      <c r="E28" s="98">
        <v>1</v>
      </c>
      <c r="F28" s="98">
        <v>0</v>
      </c>
      <c r="G28" s="98">
        <v>1</v>
      </c>
      <c r="H28" s="98">
        <v>1</v>
      </c>
      <c r="I28" s="98">
        <v>0</v>
      </c>
      <c r="J28" s="98">
        <v>0</v>
      </c>
      <c r="K28" s="98">
        <v>1</v>
      </c>
      <c r="L28" s="98">
        <v>1</v>
      </c>
      <c r="M28" s="98">
        <v>1</v>
      </c>
      <c r="N28" s="98">
        <v>0</v>
      </c>
      <c r="O28" s="98">
        <v>0</v>
      </c>
      <c r="P28" s="98">
        <v>0</v>
      </c>
      <c r="Q28" s="98">
        <v>1</v>
      </c>
      <c r="R28" s="98">
        <v>0</v>
      </c>
      <c r="S28" s="98">
        <v>2</v>
      </c>
      <c r="T28" s="98">
        <v>3</v>
      </c>
      <c r="U28" s="12">
        <v>3</v>
      </c>
    </row>
    <row r="29" spans="1:22" ht="18.75" customHeight="1" x14ac:dyDescent="0.2">
      <c r="A29" s="34">
        <v>21</v>
      </c>
      <c r="B29" s="17" t="s">
        <v>23</v>
      </c>
      <c r="C29" s="21">
        <f t="shared" si="0"/>
        <v>17</v>
      </c>
      <c r="D29" s="98">
        <v>2</v>
      </c>
      <c r="E29" s="98"/>
      <c r="F29" s="98">
        <v>1</v>
      </c>
      <c r="G29" s="98">
        <v>1</v>
      </c>
      <c r="H29" s="98">
        <v>1</v>
      </c>
      <c r="I29" s="98"/>
      <c r="J29" s="98"/>
      <c r="K29" s="98">
        <v>5</v>
      </c>
      <c r="L29" s="98">
        <v>1</v>
      </c>
      <c r="M29" s="98">
        <v>1</v>
      </c>
      <c r="N29" s="98">
        <v>1</v>
      </c>
      <c r="O29" s="98">
        <v>1</v>
      </c>
      <c r="P29" s="98"/>
      <c r="Q29" s="98">
        <v>2</v>
      </c>
      <c r="R29" s="98">
        <v>1</v>
      </c>
      <c r="S29" s="98">
        <v>7</v>
      </c>
      <c r="T29" s="98">
        <v>4</v>
      </c>
      <c r="U29" s="12">
        <v>3</v>
      </c>
    </row>
    <row r="30" spans="1:22" ht="18.75" customHeight="1" x14ac:dyDescent="0.2">
      <c r="A30" s="34">
        <v>22</v>
      </c>
      <c r="B30" s="17" t="s">
        <v>29</v>
      </c>
      <c r="C30" s="21">
        <f t="shared" si="0"/>
        <v>11</v>
      </c>
      <c r="D30" s="98">
        <v>2</v>
      </c>
      <c r="E30" s="98">
        <v>1</v>
      </c>
      <c r="F30" s="98">
        <v>1</v>
      </c>
      <c r="G30" s="98"/>
      <c r="H30" s="98">
        <v>1</v>
      </c>
      <c r="I30" s="98"/>
      <c r="J30" s="98"/>
      <c r="K30" s="98">
        <v>2</v>
      </c>
      <c r="L30" s="98">
        <v>1</v>
      </c>
      <c r="M30" s="98">
        <v>1</v>
      </c>
      <c r="N30" s="98"/>
      <c r="O30" s="98"/>
      <c r="P30" s="98">
        <v>1</v>
      </c>
      <c r="Q30" s="98">
        <v>1</v>
      </c>
      <c r="R30" s="98"/>
      <c r="S30" s="98">
        <v>2</v>
      </c>
      <c r="T30" s="98">
        <v>3</v>
      </c>
      <c r="U30" s="12">
        <v>2</v>
      </c>
    </row>
    <row r="31" spans="1:22" ht="18.75" customHeight="1" x14ac:dyDescent="0.2">
      <c r="A31" s="34">
        <v>23</v>
      </c>
      <c r="B31" s="17" t="s">
        <v>22</v>
      </c>
      <c r="C31" s="21">
        <f t="shared" si="0"/>
        <v>16</v>
      </c>
      <c r="D31" s="98">
        <v>2</v>
      </c>
      <c r="E31" s="98"/>
      <c r="F31" s="98"/>
      <c r="G31" s="98">
        <v>1</v>
      </c>
      <c r="H31" s="98">
        <v>2</v>
      </c>
      <c r="I31" s="98">
        <v>1</v>
      </c>
      <c r="J31" s="98"/>
      <c r="K31" s="98">
        <v>3</v>
      </c>
      <c r="L31" s="98">
        <v>1</v>
      </c>
      <c r="M31" s="98">
        <v>1</v>
      </c>
      <c r="N31" s="98">
        <v>1</v>
      </c>
      <c r="O31" s="98"/>
      <c r="P31" s="98">
        <v>1</v>
      </c>
      <c r="Q31" s="98">
        <v>2</v>
      </c>
      <c r="R31" s="98">
        <v>1</v>
      </c>
      <c r="S31" s="98">
        <v>3</v>
      </c>
      <c r="T31" s="98">
        <v>3</v>
      </c>
      <c r="U31" s="12">
        <v>3</v>
      </c>
    </row>
    <row r="32" spans="1:22" ht="18.75" customHeight="1" x14ac:dyDescent="0.2">
      <c r="A32" s="34">
        <v>24</v>
      </c>
      <c r="B32" s="17" t="s">
        <v>47</v>
      </c>
      <c r="C32" s="21">
        <f t="shared" si="0"/>
        <v>30</v>
      </c>
      <c r="D32" s="98">
        <v>6</v>
      </c>
      <c r="E32" s="98">
        <v>1</v>
      </c>
      <c r="F32" s="98">
        <v>1</v>
      </c>
      <c r="G32" s="98">
        <v>2</v>
      </c>
      <c r="H32" s="98">
        <v>2</v>
      </c>
      <c r="I32" s="98">
        <v>1</v>
      </c>
      <c r="J32" s="98"/>
      <c r="K32" s="98">
        <v>7</v>
      </c>
      <c r="L32" s="98">
        <v>2</v>
      </c>
      <c r="M32" s="98">
        <v>2</v>
      </c>
      <c r="N32" s="98"/>
      <c r="O32" s="98">
        <v>1</v>
      </c>
      <c r="P32" s="98">
        <v>1</v>
      </c>
      <c r="Q32" s="98">
        <v>3</v>
      </c>
      <c r="R32" s="98">
        <v>1</v>
      </c>
      <c r="S32" s="98">
        <v>2</v>
      </c>
      <c r="T32" s="98">
        <v>4</v>
      </c>
      <c r="U32" s="12">
        <v>4</v>
      </c>
      <c r="V32" s="23"/>
    </row>
    <row r="33" spans="1:22" ht="18.75" customHeight="1" x14ac:dyDescent="0.2">
      <c r="A33" s="34">
        <v>25</v>
      </c>
      <c r="B33" s="17" t="s">
        <v>34</v>
      </c>
      <c r="C33" s="21">
        <f t="shared" ref="C33" si="1">D33+E33+F33+G33+H33+I33+J33+K33+L33+M33+N33+O33+P33+Q33+R33</f>
        <v>28</v>
      </c>
      <c r="D33" s="98">
        <v>6</v>
      </c>
      <c r="E33" s="98">
        <v>2</v>
      </c>
      <c r="F33" s="98">
        <v>2</v>
      </c>
      <c r="G33" s="98">
        <v>1</v>
      </c>
      <c r="H33" s="98">
        <v>2</v>
      </c>
      <c r="I33" s="98">
        <v>1</v>
      </c>
      <c r="J33" s="98">
        <v>0</v>
      </c>
      <c r="K33" s="98">
        <v>5</v>
      </c>
      <c r="L33" s="98">
        <v>2</v>
      </c>
      <c r="M33" s="98">
        <v>1</v>
      </c>
      <c r="N33" s="98">
        <v>2</v>
      </c>
      <c r="O33" s="98">
        <v>1</v>
      </c>
      <c r="P33" s="98">
        <v>1</v>
      </c>
      <c r="Q33" s="98">
        <v>1</v>
      </c>
      <c r="R33" s="98">
        <v>1</v>
      </c>
      <c r="S33" s="98">
        <v>3</v>
      </c>
      <c r="T33" s="98">
        <v>4</v>
      </c>
      <c r="U33" s="12">
        <v>4</v>
      </c>
    </row>
    <row r="34" spans="1:22" ht="18.75" customHeight="1" x14ac:dyDescent="0.2">
      <c r="A34" s="34">
        <v>26</v>
      </c>
      <c r="B34" s="17" t="s">
        <v>95</v>
      </c>
      <c r="C34" s="21">
        <f>D34+E34+F34+G34+H34+I34+J34+K34+L34+M34+N34+O34+P34+Q34+R34</f>
        <v>9</v>
      </c>
      <c r="D34" s="98">
        <v>1</v>
      </c>
      <c r="E34" s="98">
        <v>1</v>
      </c>
      <c r="F34" s="98"/>
      <c r="G34" s="98">
        <v>1</v>
      </c>
      <c r="H34" s="98"/>
      <c r="I34" s="98"/>
      <c r="J34" s="98">
        <v>1</v>
      </c>
      <c r="K34" s="98">
        <v>3</v>
      </c>
      <c r="L34" s="98">
        <v>1</v>
      </c>
      <c r="M34" s="98"/>
      <c r="N34" s="98"/>
      <c r="O34" s="98"/>
      <c r="P34" s="98"/>
      <c r="Q34" s="98"/>
      <c r="R34" s="98">
        <v>1</v>
      </c>
      <c r="S34" s="98">
        <v>6</v>
      </c>
      <c r="T34" s="98">
        <v>3</v>
      </c>
      <c r="U34" s="12">
        <v>3</v>
      </c>
    </row>
    <row r="35" spans="1:22" ht="18.75" customHeight="1" x14ac:dyDescent="0.2">
      <c r="A35" s="34">
        <v>27</v>
      </c>
      <c r="B35" s="17" t="s">
        <v>45</v>
      </c>
      <c r="C35" s="21">
        <f>D35+E35+F35+G35+H35+I35+J35+K35+L35+M35+N35+O35+P35+Q35+R35</f>
        <v>14</v>
      </c>
      <c r="D35" s="98">
        <v>3</v>
      </c>
      <c r="E35" s="98"/>
      <c r="F35" s="98">
        <v>1</v>
      </c>
      <c r="G35" s="98"/>
      <c r="H35" s="98">
        <v>1</v>
      </c>
      <c r="I35" s="98"/>
      <c r="J35" s="98"/>
      <c r="K35" s="98">
        <v>3</v>
      </c>
      <c r="L35" s="98">
        <v>1</v>
      </c>
      <c r="M35" s="98">
        <v>1</v>
      </c>
      <c r="N35" s="98"/>
      <c r="O35" s="98">
        <v>1</v>
      </c>
      <c r="P35" s="98"/>
      <c r="Q35" s="98">
        <v>2</v>
      </c>
      <c r="R35" s="98">
        <v>1</v>
      </c>
      <c r="S35" s="98">
        <v>1</v>
      </c>
      <c r="T35" s="98">
        <v>3</v>
      </c>
      <c r="U35" s="12">
        <v>3</v>
      </c>
    </row>
    <row r="36" spans="1:22" ht="18.75" customHeight="1" x14ac:dyDescent="0.2">
      <c r="A36" s="12"/>
      <c r="B36" s="6" t="s">
        <v>180</v>
      </c>
      <c r="C36" s="28">
        <f>SUM(C9:C35)</f>
        <v>447</v>
      </c>
      <c r="D36" s="38">
        <f t="shared" ref="D36:U36" si="2">SUM(D9:D35)</f>
        <v>73</v>
      </c>
      <c r="E36" s="38">
        <f t="shared" si="2"/>
        <v>22</v>
      </c>
      <c r="F36" s="38">
        <f t="shared" si="2"/>
        <v>21</v>
      </c>
      <c r="G36" s="38">
        <f t="shared" si="2"/>
        <v>23</v>
      </c>
      <c r="H36" s="38">
        <f t="shared" si="2"/>
        <v>34</v>
      </c>
      <c r="I36" s="38">
        <f t="shared" si="2"/>
        <v>14</v>
      </c>
      <c r="J36" s="38">
        <f t="shared" si="2"/>
        <v>4</v>
      </c>
      <c r="K36" s="38">
        <f t="shared" si="2"/>
        <v>88</v>
      </c>
      <c r="L36" s="38">
        <f t="shared" si="2"/>
        <v>29</v>
      </c>
      <c r="M36" s="38">
        <f t="shared" si="2"/>
        <v>26</v>
      </c>
      <c r="N36" s="38">
        <f t="shared" si="2"/>
        <v>20</v>
      </c>
      <c r="O36" s="38">
        <f t="shared" si="2"/>
        <v>14</v>
      </c>
      <c r="P36" s="38">
        <f t="shared" si="2"/>
        <v>18</v>
      </c>
      <c r="Q36" s="38">
        <f t="shared" si="2"/>
        <v>45</v>
      </c>
      <c r="R36" s="38">
        <f t="shared" si="2"/>
        <v>16</v>
      </c>
      <c r="S36" s="38">
        <f t="shared" si="2"/>
        <v>57</v>
      </c>
      <c r="T36" s="38">
        <f t="shared" si="2"/>
        <v>89</v>
      </c>
      <c r="U36" s="38">
        <f t="shared" si="2"/>
        <v>76</v>
      </c>
      <c r="V36" s="22"/>
    </row>
    <row r="37" spans="1:22" ht="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00"/>
      <c r="U37" s="23"/>
      <c r="V37" s="23"/>
    </row>
  </sheetData>
  <mergeCells count="29">
    <mergeCell ref="T6:U6"/>
    <mergeCell ref="T7:T8"/>
    <mergeCell ref="U7:U8"/>
    <mergeCell ref="C6:C8"/>
    <mergeCell ref="D6:R6"/>
    <mergeCell ref="D7:D8"/>
    <mergeCell ref="E7:E8"/>
    <mergeCell ref="R7:R8"/>
    <mergeCell ref="N7:N8"/>
    <mergeCell ref="O7:O8"/>
    <mergeCell ref="P7:P8"/>
    <mergeCell ref="Q7:Q8"/>
    <mergeCell ref="K7:K8"/>
    <mergeCell ref="A1:F1"/>
    <mergeCell ref="A3:F3"/>
    <mergeCell ref="S3:T3"/>
    <mergeCell ref="L7:L8"/>
    <mergeCell ref="F7:F8"/>
    <mergeCell ref="A2:F2"/>
    <mergeCell ref="M7:M8"/>
    <mergeCell ref="A4:T4"/>
    <mergeCell ref="A6:A8"/>
    <mergeCell ref="B6:B8"/>
    <mergeCell ref="S6:S8"/>
    <mergeCell ref="I7:J7"/>
    <mergeCell ref="G1:T1"/>
    <mergeCell ref="G2:T2"/>
    <mergeCell ref="G7:G8"/>
    <mergeCell ref="H7:H8"/>
  </mergeCells>
  <phoneticPr fontId="0" type="noConversion"/>
  <pageMargins left="0.97" right="0.44" top="0.22" bottom="0.22" header="0.17" footer="0.18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6" workbookViewId="0">
      <pane ySplit="3" topLeftCell="A9" activePane="bottomLeft" state="frozen"/>
      <selection pane="bottomLeft" activeCell="L39" sqref="L39"/>
    </sheetView>
  </sheetViews>
  <sheetFormatPr defaultRowHeight="12.75" x14ac:dyDescent="0.2"/>
  <cols>
    <col min="1" max="1" width="4.5703125" style="110" customWidth="1"/>
    <col min="2" max="2" width="15" style="110" bestFit="1" customWidth="1"/>
    <col min="3" max="3" width="9.140625" style="110"/>
    <col min="4" max="4" width="6.42578125" style="110" customWidth="1"/>
    <col min="5" max="5" width="7.85546875" style="110" customWidth="1"/>
    <col min="6" max="6" width="6.140625" style="110" customWidth="1"/>
    <col min="7" max="7" width="7.5703125" style="110" customWidth="1"/>
    <col min="8" max="8" width="7" style="110" customWidth="1"/>
    <col min="9" max="10" width="7.7109375" style="110" customWidth="1"/>
    <col min="11" max="11" width="8.7109375" style="110" customWidth="1"/>
    <col min="12" max="12" width="8.28515625" style="110" customWidth="1"/>
    <col min="13" max="13" width="8.5703125" style="110" customWidth="1"/>
    <col min="14" max="14" width="7.42578125" style="110" customWidth="1"/>
    <col min="15" max="15" width="11.28515625" style="110" customWidth="1"/>
    <col min="16" max="16" width="17.28515625" style="110" customWidth="1"/>
    <col min="17" max="17" width="10.5703125" style="110" customWidth="1"/>
    <col min="18" max="16384" width="9.140625" style="110"/>
  </cols>
  <sheetData>
    <row r="1" spans="1:18" s="13" customFormat="1" ht="17.25" x14ac:dyDescent="0.3">
      <c r="A1" s="179" t="s">
        <v>50</v>
      </c>
      <c r="B1" s="179"/>
      <c r="C1" s="179"/>
      <c r="D1" s="179"/>
      <c r="E1" s="179"/>
      <c r="F1" s="179"/>
      <c r="G1" s="179"/>
      <c r="H1" s="160" t="s">
        <v>1</v>
      </c>
      <c r="I1" s="160"/>
      <c r="J1" s="160"/>
      <c r="K1" s="160"/>
      <c r="L1" s="160"/>
      <c r="M1" s="160"/>
      <c r="N1" s="160"/>
      <c r="O1" s="160"/>
      <c r="P1" s="160"/>
      <c r="Q1" s="105"/>
      <c r="R1" s="23"/>
    </row>
    <row r="2" spans="1:18" s="13" customFormat="1" ht="17.25" x14ac:dyDescent="0.3">
      <c r="A2" s="179" t="s">
        <v>51</v>
      </c>
      <c r="B2" s="179"/>
      <c r="C2" s="179"/>
      <c r="D2" s="179"/>
      <c r="E2" s="179"/>
      <c r="F2" s="179"/>
      <c r="G2" s="179"/>
      <c r="H2" s="161" t="s">
        <v>3</v>
      </c>
      <c r="I2" s="161"/>
      <c r="J2" s="161"/>
      <c r="K2" s="161"/>
      <c r="L2" s="161"/>
      <c r="M2" s="161"/>
      <c r="N2" s="161"/>
      <c r="O2" s="161"/>
      <c r="P2" s="161"/>
      <c r="Q2" s="106"/>
      <c r="R2" s="23"/>
    </row>
    <row r="3" spans="1:18" s="13" customFormat="1" ht="15.75" customHeight="1" x14ac:dyDescent="0.25">
      <c r="A3" s="163"/>
      <c r="B3" s="163"/>
      <c r="C3" s="163"/>
      <c r="D3" s="163"/>
      <c r="E3" s="163"/>
      <c r="F3" s="163"/>
      <c r="G3" s="163"/>
      <c r="H3" s="2"/>
      <c r="I3" s="8"/>
      <c r="J3" s="8"/>
      <c r="K3" s="8"/>
      <c r="L3" s="8"/>
      <c r="M3" s="8"/>
      <c r="N3" s="8"/>
      <c r="O3" s="8"/>
      <c r="P3" s="30" t="s">
        <v>181</v>
      </c>
      <c r="Q3" s="8"/>
      <c r="R3" s="23"/>
    </row>
    <row r="4" spans="1:18" s="13" customFormat="1" ht="21.75" customHeight="1" x14ac:dyDescent="0.35">
      <c r="A4" s="184" t="s">
        <v>182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8"/>
      <c r="R4" s="23"/>
    </row>
    <row r="5" spans="1:18" s="13" customFormat="1" ht="10.5" customHeight="1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07"/>
      <c r="R5" s="23"/>
    </row>
    <row r="6" spans="1:18" s="13" customFormat="1" ht="63" customHeight="1" x14ac:dyDescent="0.2">
      <c r="A6" s="187" t="s">
        <v>5</v>
      </c>
      <c r="B6" s="187" t="s">
        <v>6</v>
      </c>
      <c r="C6" s="193" t="s">
        <v>183</v>
      </c>
      <c r="D6" s="194" t="s">
        <v>184</v>
      </c>
      <c r="E6" s="198"/>
      <c r="F6" s="198"/>
      <c r="G6" s="198"/>
      <c r="H6" s="198"/>
      <c r="I6" s="195"/>
      <c r="J6" s="193" t="s">
        <v>185</v>
      </c>
      <c r="K6" s="187"/>
      <c r="L6" s="193" t="s">
        <v>186</v>
      </c>
      <c r="M6" s="187"/>
      <c r="N6" s="193" t="s">
        <v>187</v>
      </c>
      <c r="O6" s="193"/>
      <c r="P6" s="193" t="s">
        <v>188</v>
      </c>
      <c r="Q6" s="193" t="s">
        <v>189</v>
      </c>
      <c r="R6" s="23"/>
    </row>
    <row r="7" spans="1:18" s="13" customFormat="1" x14ac:dyDescent="0.2">
      <c r="A7" s="187"/>
      <c r="B7" s="187"/>
      <c r="C7" s="187"/>
      <c r="D7" s="194" t="s">
        <v>190</v>
      </c>
      <c r="E7" s="195"/>
      <c r="F7" s="194" t="s">
        <v>191</v>
      </c>
      <c r="G7" s="195"/>
      <c r="H7" s="194" t="s">
        <v>192</v>
      </c>
      <c r="I7" s="195"/>
      <c r="J7" s="196" t="s">
        <v>193</v>
      </c>
      <c r="K7" s="193" t="s">
        <v>194</v>
      </c>
      <c r="L7" s="193" t="s">
        <v>193</v>
      </c>
      <c r="M7" s="193" t="s">
        <v>19</v>
      </c>
      <c r="N7" s="199" t="s">
        <v>195</v>
      </c>
      <c r="O7" s="193" t="s">
        <v>196</v>
      </c>
      <c r="P7" s="187"/>
      <c r="Q7" s="187"/>
      <c r="R7" s="23"/>
    </row>
    <row r="8" spans="1:18" s="13" customFormat="1" ht="47.25" customHeight="1" x14ac:dyDescent="0.2">
      <c r="A8" s="187"/>
      <c r="B8" s="187"/>
      <c r="C8" s="187"/>
      <c r="D8" s="97" t="s">
        <v>197</v>
      </c>
      <c r="E8" s="97" t="s">
        <v>199</v>
      </c>
      <c r="F8" s="97" t="s">
        <v>197</v>
      </c>
      <c r="G8" s="97" t="s">
        <v>199</v>
      </c>
      <c r="H8" s="97" t="s">
        <v>197</v>
      </c>
      <c r="I8" s="97" t="s">
        <v>199</v>
      </c>
      <c r="J8" s="197"/>
      <c r="K8" s="193"/>
      <c r="L8" s="193"/>
      <c r="M8" s="193"/>
      <c r="N8" s="200"/>
      <c r="O8" s="193"/>
      <c r="P8" s="187"/>
      <c r="Q8" s="187"/>
      <c r="R8" s="23"/>
    </row>
    <row r="9" spans="1:18" s="13" customFormat="1" ht="20.25" customHeight="1" x14ac:dyDescent="0.2">
      <c r="A9" s="34">
        <v>1</v>
      </c>
      <c r="B9" s="17" t="s">
        <v>44</v>
      </c>
      <c r="C9" s="98">
        <f t="shared" ref="C9:C31" si="0">D9+F9+H9</f>
        <v>15</v>
      </c>
      <c r="D9" s="98">
        <v>14</v>
      </c>
      <c r="E9" s="98">
        <v>267</v>
      </c>
      <c r="F9" s="98">
        <v>1</v>
      </c>
      <c r="G9" s="98">
        <v>17</v>
      </c>
      <c r="H9" s="98"/>
      <c r="I9" s="98"/>
      <c r="J9" s="98">
        <v>11</v>
      </c>
      <c r="K9" s="108">
        <f t="shared" ref="K9:K18" si="1">J9/(D9+F9)</f>
        <v>0.73333333333333328</v>
      </c>
      <c r="L9" s="98">
        <v>13</v>
      </c>
      <c r="M9" s="109">
        <f t="shared" ref="M9:M18" si="2">L9/(D9+F9)</f>
        <v>0.8666666666666667</v>
      </c>
      <c r="N9" s="98">
        <v>6</v>
      </c>
      <c r="O9" s="98">
        <v>6</v>
      </c>
      <c r="P9" s="98">
        <v>15</v>
      </c>
      <c r="Q9" s="98">
        <v>15</v>
      </c>
    </row>
    <row r="10" spans="1:18" s="13" customFormat="1" ht="20.25" customHeight="1" x14ac:dyDescent="0.2">
      <c r="A10" s="34">
        <v>2</v>
      </c>
      <c r="B10" s="17" t="s">
        <v>27</v>
      </c>
      <c r="C10" s="98">
        <f t="shared" si="0"/>
        <v>20</v>
      </c>
      <c r="D10" s="99">
        <v>19</v>
      </c>
      <c r="E10" s="98">
        <v>347</v>
      </c>
      <c r="F10" s="98">
        <v>1</v>
      </c>
      <c r="G10" s="98">
        <v>19</v>
      </c>
      <c r="H10" s="98">
        <v>0</v>
      </c>
      <c r="I10" s="98">
        <v>0</v>
      </c>
      <c r="J10" s="98">
        <v>16</v>
      </c>
      <c r="K10" s="108">
        <f t="shared" si="1"/>
        <v>0.8</v>
      </c>
      <c r="L10" s="98">
        <v>16</v>
      </c>
      <c r="M10" s="109">
        <f t="shared" si="2"/>
        <v>0.8</v>
      </c>
      <c r="N10" s="98">
        <v>6</v>
      </c>
      <c r="O10" s="99">
        <v>6</v>
      </c>
      <c r="P10" s="98">
        <v>20</v>
      </c>
      <c r="Q10" s="98">
        <v>20</v>
      </c>
      <c r="R10" s="23"/>
    </row>
    <row r="11" spans="1:18" s="13" customFormat="1" ht="20.25" customHeight="1" x14ac:dyDescent="0.2">
      <c r="A11" s="34">
        <v>3</v>
      </c>
      <c r="B11" s="17" t="s">
        <v>30</v>
      </c>
      <c r="C11" s="98">
        <f t="shared" si="0"/>
        <v>15</v>
      </c>
      <c r="D11" s="98">
        <v>14</v>
      </c>
      <c r="E11" s="98">
        <f>D11*19</f>
        <v>266</v>
      </c>
      <c r="F11" s="98">
        <v>1</v>
      </c>
      <c r="G11" s="98">
        <v>20</v>
      </c>
      <c r="H11" s="98"/>
      <c r="I11" s="98"/>
      <c r="J11" s="98">
        <v>14</v>
      </c>
      <c r="K11" s="108">
        <f t="shared" si="1"/>
        <v>0.93333333333333335</v>
      </c>
      <c r="L11" s="98">
        <v>12</v>
      </c>
      <c r="M11" s="109">
        <f t="shared" si="2"/>
        <v>0.8</v>
      </c>
      <c r="N11" s="98">
        <v>14</v>
      </c>
      <c r="O11" s="98">
        <v>14</v>
      </c>
      <c r="P11" s="98">
        <v>15</v>
      </c>
      <c r="Q11" s="98">
        <v>15</v>
      </c>
    </row>
    <row r="12" spans="1:18" s="40" customFormat="1" ht="20.25" customHeight="1" x14ac:dyDescent="0.2">
      <c r="A12" s="86">
        <v>4</v>
      </c>
      <c r="B12" s="35" t="s">
        <v>37</v>
      </c>
      <c r="C12" s="99">
        <f t="shared" si="0"/>
        <v>23</v>
      </c>
      <c r="D12" s="99">
        <v>20</v>
      </c>
      <c r="E12" s="99">
        <v>380</v>
      </c>
      <c r="F12" s="99">
        <v>1</v>
      </c>
      <c r="G12" s="99">
        <v>19</v>
      </c>
      <c r="H12" s="99">
        <v>2</v>
      </c>
      <c r="I12" s="99">
        <v>13</v>
      </c>
      <c r="J12" s="99">
        <v>19</v>
      </c>
      <c r="K12" s="119">
        <f t="shared" si="1"/>
        <v>0.90476190476190477</v>
      </c>
      <c r="L12" s="99">
        <v>21</v>
      </c>
      <c r="M12" s="120">
        <f t="shared" si="2"/>
        <v>1</v>
      </c>
      <c r="N12" s="99">
        <v>10</v>
      </c>
      <c r="O12" s="99">
        <v>10</v>
      </c>
      <c r="P12" s="98">
        <v>22</v>
      </c>
      <c r="Q12" s="98">
        <v>22</v>
      </c>
    </row>
    <row r="13" spans="1:18" s="40" customFormat="1" ht="20.25" customHeight="1" x14ac:dyDescent="0.2">
      <c r="A13" s="86">
        <v>5</v>
      </c>
      <c r="B13" s="35" t="s">
        <v>39</v>
      </c>
      <c r="C13" s="99">
        <f t="shared" si="0"/>
        <v>19</v>
      </c>
      <c r="D13" s="99">
        <v>17</v>
      </c>
      <c r="E13" s="99">
        <v>323</v>
      </c>
      <c r="F13" s="99">
        <v>2</v>
      </c>
      <c r="G13" s="99">
        <v>29</v>
      </c>
      <c r="H13" s="99"/>
      <c r="I13" s="99"/>
      <c r="J13" s="99">
        <v>16</v>
      </c>
      <c r="K13" s="119">
        <f t="shared" si="1"/>
        <v>0.84210526315789469</v>
      </c>
      <c r="L13" s="99">
        <v>17</v>
      </c>
      <c r="M13" s="120">
        <f t="shared" si="2"/>
        <v>0.89473684210526316</v>
      </c>
      <c r="N13" s="99">
        <v>8</v>
      </c>
      <c r="O13" s="99">
        <v>8</v>
      </c>
      <c r="P13" s="98">
        <v>18</v>
      </c>
      <c r="Q13" s="98">
        <v>18</v>
      </c>
    </row>
    <row r="14" spans="1:18" s="13" customFormat="1" ht="20.25" customHeight="1" x14ac:dyDescent="0.2">
      <c r="A14" s="34">
        <v>6</v>
      </c>
      <c r="B14" s="17" t="s">
        <v>32</v>
      </c>
      <c r="C14" s="99">
        <f t="shared" si="0"/>
        <v>23</v>
      </c>
      <c r="D14" s="98">
        <v>19</v>
      </c>
      <c r="E14" s="98">
        <v>361</v>
      </c>
      <c r="F14" s="98">
        <v>2</v>
      </c>
      <c r="G14" s="98">
        <v>38</v>
      </c>
      <c r="H14" s="98">
        <v>2</v>
      </c>
      <c r="I14" s="98">
        <v>18</v>
      </c>
      <c r="J14" s="98">
        <v>19</v>
      </c>
      <c r="K14" s="108">
        <f t="shared" si="1"/>
        <v>0.90476190476190477</v>
      </c>
      <c r="L14" s="98">
        <v>15</v>
      </c>
      <c r="M14" s="109">
        <f t="shared" si="2"/>
        <v>0.7142857142857143</v>
      </c>
      <c r="N14" s="98">
        <v>10</v>
      </c>
      <c r="O14" s="98">
        <v>9</v>
      </c>
      <c r="P14" s="98">
        <v>23</v>
      </c>
      <c r="Q14" s="98">
        <v>23</v>
      </c>
    </row>
    <row r="15" spans="1:18" s="13" customFormat="1" ht="20.25" customHeight="1" x14ac:dyDescent="0.2">
      <c r="A15" s="34">
        <v>7</v>
      </c>
      <c r="B15" s="17" t="s">
        <v>46</v>
      </c>
      <c r="C15" s="99">
        <f t="shared" si="0"/>
        <v>21</v>
      </c>
      <c r="D15" s="98">
        <v>20</v>
      </c>
      <c r="E15" s="98">
        <v>388</v>
      </c>
      <c r="F15" s="98">
        <v>1</v>
      </c>
      <c r="G15" s="98">
        <v>19</v>
      </c>
      <c r="H15" s="98"/>
      <c r="I15" s="98"/>
      <c r="J15" s="98">
        <v>21</v>
      </c>
      <c r="K15" s="108">
        <f t="shared" si="1"/>
        <v>1</v>
      </c>
      <c r="L15" s="98">
        <v>20</v>
      </c>
      <c r="M15" s="109">
        <f t="shared" si="2"/>
        <v>0.95238095238095233</v>
      </c>
      <c r="N15" s="98">
        <v>21</v>
      </c>
      <c r="O15" s="98">
        <v>21</v>
      </c>
      <c r="P15" s="98">
        <v>21</v>
      </c>
      <c r="Q15" s="98">
        <v>21</v>
      </c>
    </row>
    <row r="16" spans="1:18" s="13" customFormat="1" ht="20.25" customHeight="1" x14ac:dyDescent="0.2">
      <c r="A16" s="34">
        <v>8</v>
      </c>
      <c r="B16" s="17" t="s">
        <v>42</v>
      </c>
      <c r="C16" s="99">
        <f t="shared" si="0"/>
        <v>23</v>
      </c>
      <c r="D16" s="98">
        <v>22</v>
      </c>
      <c r="E16" s="98">
        <v>418</v>
      </c>
      <c r="F16" s="98">
        <v>1</v>
      </c>
      <c r="G16" s="98">
        <v>16.5</v>
      </c>
      <c r="H16" s="98">
        <v>0</v>
      </c>
      <c r="I16" s="98">
        <v>0</v>
      </c>
      <c r="J16" s="98">
        <v>18</v>
      </c>
      <c r="K16" s="108">
        <f t="shared" si="1"/>
        <v>0.78260869565217395</v>
      </c>
      <c r="L16" s="98">
        <v>17</v>
      </c>
      <c r="M16" s="109">
        <f t="shared" si="2"/>
        <v>0.73913043478260865</v>
      </c>
      <c r="N16" s="98">
        <v>9</v>
      </c>
      <c r="O16" s="98">
        <v>8</v>
      </c>
      <c r="P16" s="98">
        <v>23</v>
      </c>
      <c r="Q16" s="98">
        <v>23</v>
      </c>
    </row>
    <row r="17" spans="1:18" s="40" customFormat="1" ht="20.25" customHeight="1" x14ac:dyDescent="0.2">
      <c r="A17" s="86">
        <v>9</v>
      </c>
      <c r="B17" s="35" t="s">
        <v>48</v>
      </c>
      <c r="C17" s="99">
        <f t="shared" si="0"/>
        <v>15</v>
      </c>
      <c r="D17" s="121">
        <v>14</v>
      </c>
      <c r="E17" s="99">
        <v>262</v>
      </c>
      <c r="F17" s="99">
        <v>1</v>
      </c>
      <c r="G17" s="99">
        <v>20</v>
      </c>
      <c r="H17" s="99">
        <v>0</v>
      </c>
      <c r="I17" s="99">
        <v>0</v>
      </c>
      <c r="J17" s="99">
        <v>13</v>
      </c>
      <c r="K17" s="119">
        <f t="shared" si="1"/>
        <v>0.8666666666666667</v>
      </c>
      <c r="L17" s="99">
        <v>12</v>
      </c>
      <c r="M17" s="120">
        <f t="shared" si="2"/>
        <v>0.8</v>
      </c>
      <c r="N17" s="99">
        <v>6</v>
      </c>
      <c r="O17" s="99">
        <v>5</v>
      </c>
      <c r="P17" s="99">
        <v>15</v>
      </c>
      <c r="Q17" s="99">
        <v>15</v>
      </c>
    </row>
    <row r="18" spans="1:18" s="13" customFormat="1" ht="20.25" customHeight="1" x14ac:dyDescent="0.2">
      <c r="A18" s="34">
        <v>10</v>
      </c>
      <c r="B18" s="17" t="s">
        <v>25</v>
      </c>
      <c r="C18" s="98">
        <f t="shared" si="0"/>
        <v>18</v>
      </c>
      <c r="D18" s="112">
        <v>16</v>
      </c>
      <c r="E18" s="112">
        <v>277</v>
      </c>
      <c r="F18" s="112">
        <v>0</v>
      </c>
      <c r="G18" s="112">
        <v>0</v>
      </c>
      <c r="H18" s="112">
        <v>2</v>
      </c>
      <c r="I18" s="112">
        <v>18</v>
      </c>
      <c r="J18" s="112">
        <v>13</v>
      </c>
      <c r="K18" s="108">
        <f t="shared" si="1"/>
        <v>0.8125</v>
      </c>
      <c r="L18" s="112">
        <v>14</v>
      </c>
      <c r="M18" s="109">
        <f t="shared" si="2"/>
        <v>0.875</v>
      </c>
      <c r="N18" s="112">
        <v>14</v>
      </c>
      <c r="O18" s="112">
        <v>14</v>
      </c>
      <c r="P18" s="122">
        <v>18</v>
      </c>
      <c r="Q18" s="112">
        <v>18</v>
      </c>
      <c r="R18" s="23"/>
    </row>
    <row r="19" spans="1:18" s="13" customFormat="1" ht="20.25" customHeight="1" x14ac:dyDescent="0.2">
      <c r="A19" s="34">
        <v>11</v>
      </c>
      <c r="B19" s="17" t="s">
        <v>38</v>
      </c>
      <c r="C19" s="98">
        <f t="shared" si="0"/>
        <v>21</v>
      </c>
      <c r="D19" s="98">
        <v>19</v>
      </c>
      <c r="E19" s="98">
        <v>361</v>
      </c>
      <c r="F19" s="98">
        <v>2</v>
      </c>
      <c r="G19" s="98">
        <v>29</v>
      </c>
      <c r="H19" s="98">
        <v>0</v>
      </c>
      <c r="I19" s="98">
        <v>0</v>
      </c>
      <c r="J19" s="98">
        <v>21</v>
      </c>
      <c r="K19" s="108">
        <f t="shared" ref="K19:K24" si="3">J19/(D19+F19)</f>
        <v>1</v>
      </c>
      <c r="L19" s="98">
        <v>13</v>
      </c>
      <c r="M19" s="109">
        <f t="shared" ref="M19:M24" si="4">L19/(D19+F19)</f>
        <v>0.61904761904761907</v>
      </c>
      <c r="N19" s="98">
        <v>5</v>
      </c>
      <c r="O19" s="98">
        <v>3</v>
      </c>
      <c r="P19" s="98">
        <v>21</v>
      </c>
      <c r="Q19" s="98">
        <v>21</v>
      </c>
    </row>
    <row r="20" spans="1:18" s="13" customFormat="1" ht="20.25" customHeight="1" x14ac:dyDescent="0.2">
      <c r="A20" s="34">
        <v>12</v>
      </c>
      <c r="B20" s="17" t="s">
        <v>31</v>
      </c>
      <c r="C20" s="98">
        <f t="shared" si="0"/>
        <v>20</v>
      </c>
      <c r="D20" s="98">
        <v>19</v>
      </c>
      <c r="E20" s="98">
        <f>19*19</f>
        <v>361</v>
      </c>
      <c r="F20" s="98"/>
      <c r="G20" s="98"/>
      <c r="H20" s="98">
        <v>1</v>
      </c>
      <c r="I20" s="98">
        <v>15</v>
      </c>
      <c r="J20" s="98">
        <v>16</v>
      </c>
      <c r="K20" s="108">
        <f t="shared" si="3"/>
        <v>0.84210526315789469</v>
      </c>
      <c r="L20" s="98">
        <v>15</v>
      </c>
      <c r="M20" s="109">
        <f t="shared" si="4"/>
        <v>0.78947368421052633</v>
      </c>
      <c r="N20" s="98">
        <v>19</v>
      </c>
      <c r="O20" s="98">
        <v>19</v>
      </c>
      <c r="P20" s="98">
        <v>20</v>
      </c>
      <c r="Q20" s="98">
        <v>20</v>
      </c>
    </row>
    <row r="21" spans="1:18" s="13" customFormat="1" ht="20.25" customHeight="1" x14ac:dyDescent="0.2">
      <c r="A21" s="34">
        <v>13</v>
      </c>
      <c r="B21" s="17" t="s">
        <v>43</v>
      </c>
      <c r="C21" s="99">
        <f t="shared" si="0"/>
        <v>20</v>
      </c>
      <c r="D21" s="98">
        <v>18</v>
      </c>
      <c r="E21" s="98">
        <v>342</v>
      </c>
      <c r="F21" s="98">
        <v>1</v>
      </c>
      <c r="G21" s="98">
        <v>20</v>
      </c>
      <c r="H21" s="98">
        <v>1</v>
      </c>
      <c r="I21" s="98">
        <v>22</v>
      </c>
      <c r="J21" s="98">
        <v>15</v>
      </c>
      <c r="K21" s="108">
        <f t="shared" si="3"/>
        <v>0.78947368421052633</v>
      </c>
      <c r="L21" s="98">
        <v>13</v>
      </c>
      <c r="M21" s="109">
        <f t="shared" si="4"/>
        <v>0.68421052631578949</v>
      </c>
      <c r="N21" s="98">
        <v>8</v>
      </c>
      <c r="O21" s="98">
        <v>8</v>
      </c>
      <c r="P21" s="99">
        <v>20</v>
      </c>
      <c r="Q21" s="99">
        <v>20</v>
      </c>
    </row>
    <row r="22" spans="1:18" s="13" customFormat="1" ht="20.25" customHeight="1" x14ac:dyDescent="0.2">
      <c r="A22" s="34">
        <v>14</v>
      </c>
      <c r="B22" s="17" t="s">
        <v>41</v>
      </c>
      <c r="C22" s="98">
        <f t="shared" si="0"/>
        <v>10</v>
      </c>
      <c r="D22" s="98">
        <v>10</v>
      </c>
      <c r="E22" s="98">
        <v>216</v>
      </c>
      <c r="F22" s="98">
        <v>0</v>
      </c>
      <c r="G22" s="98">
        <v>0</v>
      </c>
      <c r="H22" s="98">
        <v>0</v>
      </c>
      <c r="I22" s="98">
        <v>0</v>
      </c>
      <c r="J22" s="98">
        <v>10</v>
      </c>
      <c r="K22" s="108">
        <f t="shared" si="3"/>
        <v>1</v>
      </c>
      <c r="L22" s="98">
        <v>10</v>
      </c>
      <c r="M22" s="109">
        <f t="shared" si="4"/>
        <v>1</v>
      </c>
      <c r="N22" s="98">
        <v>5</v>
      </c>
      <c r="O22" s="98">
        <v>5</v>
      </c>
      <c r="P22" s="98">
        <v>10</v>
      </c>
      <c r="Q22" s="98">
        <v>10</v>
      </c>
    </row>
    <row r="23" spans="1:18" s="13" customFormat="1" ht="20.25" customHeight="1" x14ac:dyDescent="0.2">
      <c r="A23" s="34">
        <v>15</v>
      </c>
      <c r="B23" s="17" t="s">
        <v>36</v>
      </c>
      <c r="C23" s="98">
        <f t="shared" si="0"/>
        <v>19</v>
      </c>
      <c r="D23" s="98">
        <v>16</v>
      </c>
      <c r="E23" s="98">
        <v>304</v>
      </c>
      <c r="F23" s="98">
        <v>2</v>
      </c>
      <c r="G23" s="98">
        <v>33</v>
      </c>
      <c r="H23" s="98">
        <v>1</v>
      </c>
      <c r="I23" s="98">
        <v>6</v>
      </c>
      <c r="J23" s="98">
        <v>12</v>
      </c>
      <c r="K23" s="108">
        <f t="shared" si="3"/>
        <v>0.66666666666666663</v>
      </c>
      <c r="L23" s="98">
        <v>16</v>
      </c>
      <c r="M23" s="109">
        <f t="shared" si="4"/>
        <v>0.88888888888888884</v>
      </c>
      <c r="N23" s="98">
        <v>7</v>
      </c>
      <c r="O23" s="98">
        <v>7</v>
      </c>
      <c r="P23" s="98">
        <v>19</v>
      </c>
      <c r="Q23" s="98">
        <v>19</v>
      </c>
    </row>
    <row r="24" spans="1:18" s="13" customFormat="1" ht="20.25" customHeight="1" x14ac:dyDescent="0.2">
      <c r="A24" s="34">
        <v>16</v>
      </c>
      <c r="B24" s="17" t="s">
        <v>20</v>
      </c>
      <c r="C24" s="98">
        <f t="shared" si="0"/>
        <v>15</v>
      </c>
      <c r="D24" s="98">
        <v>12</v>
      </c>
      <c r="E24" s="99">
        <v>250.5</v>
      </c>
      <c r="F24" s="98">
        <v>2</v>
      </c>
      <c r="G24" s="99">
        <v>25</v>
      </c>
      <c r="H24" s="98">
        <v>1</v>
      </c>
      <c r="I24" s="99">
        <v>8</v>
      </c>
      <c r="J24" s="98">
        <v>13</v>
      </c>
      <c r="K24" s="108">
        <f t="shared" si="3"/>
        <v>0.9285714285714286</v>
      </c>
      <c r="L24" s="98">
        <v>13</v>
      </c>
      <c r="M24" s="109">
        <f t="shared" si="4"/>
        <v>0.9285714285714286</v>
      </c>
      <c r="N24" s="98">
        <v>10</v>
      </c>
      <c r="O24" s="98">
        <v>10</v>
      </c>
      <c r="P24" s="98">
        <v>15</v>
      </c>
      <c r="Q24" s="98">
        <v>15</v>
      </c>
      <c r="R24" s="23"/>
    </row>
    <row r="25" spans="1:18" s="13" customFormat="1" ht="20.25" customHeight="1" x14ac:dyDescent="0.2">
      <c r="A25" s="34">
        <v>17</v>
      </c>
      <c r="B25" s="17" t="s">
        <v>21</v>
      </c>
      <c r="C25" s="98">
        <f t="shared" si="0"/>
        <v>17</v>
      </c>
      <c r="D25" s="98">
        <v>16</v>
      </c>
      <c r="E25" s="98">
        <v>19</v>
      </c>
      <c r="F25" s="98">
        <v>1</v>
      </c>
      <c r="G25" s="98">
        <v>19</v>
      </c>
      <c r="H25" s="98"/>
      <c r="I25" s="98"/>
      <c r="J25" s="98">
        <v>14</v>
      </c>
      <c r="K25" s="108">
        <f t="shared" ref="K25:K34" si="5">J25/(D25+F25)</f>
        <v>0.82352941176470584</v>
      </c>
      <c r="L25" s="98">
        <v>12</v>
      </c>
      <c r="M25" s="109">
        <f t="shared" ref="M25:M34" si="6">L25/(D25+F25)</f>
        <v>0.70588235294117652</v>
      </c>
      <c r="N25" s="98">
        <v>12</v>
      </c>
      <c r="O25" s="98"/>
      <c r="P25" s="98">
        <v>17</v>
      </c>
      <c r="Q25" s="98">
        <v>17</v>
      </c>
      <c r="R25" s="23"/>
    </row>
    <row r="26" spans="1:18" s="13" customFormat="1" ht="20.25" customHeight="1" x14ac:dyDescent="0.2">
      <c r="A26" s="34">
        <v>18</v>
      </c>
      <c r="B26" s="17" t="s">
        <v>33</v>
      </c>
      <c r="C26" s="98">
        <f t="shared" si="0"/>
        <v>15</v>
      </c>
      <c r="D26" s="98">
        <v>15</v>
      </c>
      <c r="E26" s="98">
        <v>285</v>
      </c>
      <c r="F26" s="98">
        <v>0</v>
      </c>
      <c r="G26" s="98">
        <v>0</v>
      </c>
      <c r="H26" s="98">
        <v>0</v>
      </c>
      <c r="I26" s="98">
        <v>0</v>
      </c>
      <c r="J26" s="98">
        <v>15</v>
      </c>
      <c r="K26" s="108">
        <f>J26/(D26+F26)</f>
        <v>1</v>
      </c>
      <c r="L26" s="98">
        <v>13</v>
      </c>
      <c r="M26" s="109">
        <f>L26/(D26+F26)</f>
        <v>0.8666666666666667</v>
      </c>
      <c r="N26" s="98">
        <v>10</v>
      </c>
      <c r="O26" s="98">
        <v>4</v>
      </c>
      <c r="P26" s="98">
        <v>15</v>
      </c>
      <c r="Q26" s="98">
        <v>15</v>
      </c>
    </row>
    <row r="27" spans="1:18" s="13" customFormat="1" ht="20.25" customHeight="1" x14ac:dyDescent="0.2">
      <c r="A27" s="34">
        <v>19</v>
      </c>
      <c r="B27" s="17" t="s">
        <v>35</v>
      </c>
      <c r="C27" s="98">
        <f t="shared" si="0"/>
        <v>15</v>
      </c>
      <c r="D27" s="98">
        <v>13</v>
      </c>
      <c r="E27" s="98">
        <v>244</v>
      </c>
      <c r="F27" s="98">
        <v>2</v>
      </c>
      <c r="G27" s="98">
        <v>37</v>
      </c>
      <c r="H27" s="98">
        <v>0</v>
      </c>
      <c r="I27" s="98">
        <v>0</v>
      </c>
      <c r="J27" s="98">
        <v>14</v>
      </c>
      <c r="K27" s="108">
        <f>J27/(D27+F27)</f>
        <v>0.93333333333333335</v>
      </c>
      <c r="L27" s="98">
        <v>14</v>
      </c>
      <c r="M27" s="109">
        <f>L27/(D27+F27)</f>
        <v>0.93333333333333335</v>
      </c>
      <c r="N27" s="98">
        <v>8</v>
      </c>
      <c r="O27" s="98">
        <v>8</v>
      </c>
      <c r="P27" s="98">
        <v>15</v>
      </c>
      <c r="Q27" s="98">
        <v>15</v>
      </c>
    </row>
    <row r="28" spans="1:18" s="13" customFormat="1" ht="20.25" customHeight="1" x14ac:dyDescent="0.2">
      <c r="A28" s="34">
        <v>20</v>
      </c>
      <c r="B28" s="17" t="s">
        <v>24</v>
      </c>
      <c r="C28" s="98">
        <f t="shared" si="0"/>
        <v>11</v>
      </c>
      <c r="D28" s="98">
        <v>9</v>
      </c>
      <c r="E28" s="98">
        <v>171</v>
      </c>
      <c r="F28" s="98">
        <v>2</v>
      </c>
      <c r="G28" s="98">
        <v>11</v>
      </c>
      <c r="H28" s="98">
        <v>0</v>
      </c>
      <c r="I28" s="98">
        <v>0</v>
      </c>
      <c r="J28" s="98">
        <v>7</v>
      </c>
      <c r="K28" s="108">
        <f>J28/(D28+F28)</f>
        <v>0.63636363636363635</v>
      </c>
      <c r="L28" s="98">
        <v>6</v>
      </c>
      <c r="M28" s="109">
        <f>L28/(D28+F28)</f>
        <v>0.54545454545454541</v>
      </c>
      <c r="N28" s="98">
        <v>11</v>
      </c>
      <c r="O28" s="98">
        <v>5</v>
      </c>
      <c r="P28" s="98">
        <v>11</v>
      </c>
      <c r="Q28" s="98">
        <v>11</v>
      </c>
      <c r="R28" s="23"/>
    </row>
    <row r="29" spans="1:18" s="13" customFormat="1" ht="20.25" customHeight="1" x14ac:dyDescent="0.2">
      <c r="A29" s="34">
        <v>21</v>
      </c>
      <c r="B29" s="17" t="s">
        <v>23</v>
      </c>
      <c r="C29" s="99">
        <f t="shared" si="0"/>
        <v>24</v>
      </c>
      <c r="D29" s="98">
        <v>17</v>
      </c>
      <c r="E29" s="98">
        <v>286</v>
      </c>
      <c r="F29" s="98">
        <v>3</v>
      </c>
      <c r="G29" s="98">
        <v>59</v>
      </c>
      <c r="H29" s="98">
        <v>4</v>
      </c>
      <c r="I29" s="98">
        <v>35</v>
      </c>
      <c r="J29" s="98">
        <v>16</v>
      </c>
      <c r="K29" s="108">
        <f>J29/(D29+F29)</f>
        <v>0.8</v>
      </c>
      <c r="L29" s="98">
        <v>16</v>
      </c>
      <c r="M29" s="109">
        <f>L29/(D29+F29)</f>
        <v>0.8</v>
      </c>
      <c r="N29" s="98">
        <v>5</v>
      </c>
      <c r="O29" s="98">
        <v>5</v>
      </c>
      <c r="P29" s="99">
        <v>24</v>
      </c>
      <c r="Q29" s="99">
        <v>24</v>
      </c>
      <c r="R29" s="23"/>
    </row>
    <row r="30" spans="1:18" s="13" customFormat="1" ht="20.25" customHeight="1" x14ac:dyDescent="0.2">
      <c r="A30" s="34">
        <v>22</v>
      </c>
      <c r="B30" s="17" t="s">
        <v>29</v>
      </c>
      <c r="C30" s="99">
        <f t="shared" si="0"/>
        <v>13</v>
      </c>
      <c r="D30" s="98">
        <v>11</v>
      </c>
      <c r="E30" s="98">
        <v>209</v>
      </c>
      <c r="F30" s="98">
        <v>1</v>
      </c>
      <c r="G30" s="98">
        <v>19</v>
      </c>
      <c r="H30" s="98">
        <v>1</v>
      </c>
      <c r="I30" s="98">
        <v>6</v>
      </c>
      <c r="J30" s="98">
        <v>9</v>
      </c>
      <c r="K30" s="108">
        <f t="shared" si="5"/>
        <v>0.75</v>
      </c>
      <c r="L30" s="98">
        <v>10</v>
      </c>
      <c r="M30" s="109">
        <f t="shared" si="6"/>
        <v>0.83333333333333337</v>
      </c>
      <c r="N30" s="98">
        <v>11</v>
      </c>
      <c r="O30" s="98">
        <v>11</v>
      </c>
      <c r="P30" s="99">
        <v>13</v>
      </c>
      <c r="Q30" s="99">
        <v>13</v>
      </c>
      <c r="R30" s="23"/>
    </row>
    <row r="31" spans="1:18" s="13" customFormat="1" ht="20.25" customHeight="1" x14ac:dyDescent="0.2">
      <c r="A31" s="34">
        <v>23</v>
      </c>
      <c r="B31" s="17" t="s">
        <v>22</v>
      </c>
      <c r="C31" s="98">
        <f t="shared" si="0"/>
        <v>19</v>
      </c>
      <c r="D31" s="98">
        <v>16</v>
      </c>
      <c r="E31" s="98">
        <v>304</v>
      </c>
      <c r="F31" s="98">
        <v>3</v>
      </c>
      <c r="G31" s="98">
        <v>57</v>
      </c>
      <c r="H31" s="98"/>
      <c r="I31" s="98"/>
      <c r="J31" s="98">
        <v>18</v>
      </c>
      <c r="K31" s="108">
        <f>J31/(D31+F31)</f>
        <v>0.94736842105263153</v>
      </c>
      <c r="L31" s="98">
        <v>15</v>
      </c>
      <c r="M31" s="109">
        <f>L31/(D31+F31)</f>
        <v>0.78947368421052633</v>
      </c>
      <c r="N31" s="98">
        <v>19</v>
      </c>
      <c r="O31" s="98">
        <v>19</v>
      </c>
      <c r="P31" s="98">
        <v>19</v>
      </c>
      <c r="Q31" s="98">
        <v>19</v>
      </c>
      <c r="R31" s="23"/>
    </row>
    <row r="32" spans="1:18" s="13" customFormat="1" ht="20.25" customHeight="1" x14ac:dyDescent="0.2">
      <c r="A32" s="34">
        <v>24</v>
      </c>
      <c r="B32" s="17" t="s">
        <v>47</v>
      </c>
      <c r="C32" s="98">
        <f t="shared" ref="C32:C34" si="7">D32+F32+H32</f>
        <v>32</v>
      </c>
      <c r="D32" s="98">
        <v>30</v>
      </c>
      <c r="E32" s="98">
        <v>515</v>
      </c>
      <c r="F32" s="98">
        <v>1</v>
      </c>
      <c r="G32" s="98">
        <v>18</v>
      </c>
      <c r="H32" s="98">
        <v>1</v>
      </c>
      <c r="I32" s="98">
        <v>6</v>
      </c>
      <c r="J32" s="98">
        <v>25</v>
      </c>
      <c r="K32" s="108">
        <f>J32/(D32+F32)</f>
        <v>0.80645161290322576</v>
      </c>
      <c r="L32" s="98">
        <v>21</v>
      </c>
      <c r="M32" s="109">
        <f>L32/(D32+F32)</f>
        <v>0.67741935483870963</v>
      </c>
      <c r="N32" s="98">
        <v>16</v>
      </c>
      <c r="O32" s="98">
        <v>16</v>
      </c>
      <c r="P32" s="98">
        <v>32</v>
      </c>
      <c r="Q32" s="98">
        <v>32</v>
      </c>
    </row>
    <row r="33" spans="1:17" s="13" customFormat="1" ht="20.25" customHeight="1" x14ac:dyDescent="0.2">
      <c r="A33" s="34">
        <v>25</v>
      </c>
      <c r="B33" s="17" t="s">
        <v>34</v>
      </c>
      <c r="C33" s="99">
        <f t="shared" si="7"/>
        <v>31</v>
      </c>
      <c r="D33" s="98">
        <v>28</v>
      </c>
      <c r="E33" s="98">
        <v>532</v>
      </c>
      <c r="F33" s="98">
        <v>1</v>
      </c>
      <c r="G33" s="98">
        <v>19</v>
      </c>
      <c r="H33" s="98">
        <v>2</v>
      </c>
      <c r="I33" s="98">
        <v>12</v>
      </c>
      <c r="J33" s="98">
        <v>25</v>
      </c>
      <c r="K33" s="108">
        <f>J33/(D33+F33)</f>
        <v>0.86206896551724133</v>
      </c>
      <c r="L33" s="98">
        <v>27</v>
      </c>
      <c r="M33" s="109">
        <f>L33/(D33+F33)</f>
        <v>0.93103448275862066</v>
      </c>
      <c r="N33" s="98">
        <v>13</v>
      </c>
      <c r="O33" s="98">
        <v>13</v>
      </c>
      <c r="P33" s="99">
        <v>31</v>
      </c>
      <c r="Q33" s="99">
        <v>31</v>
      </c>
    </row>
    <row r="34" spans="1:17" s="13" customFormat="1" ht="20.25" customHeight="1" x14ac:dyDescent="0.2">
      <c r="A34" s="34">
        <v>26</v>
      </c>
      <c r="B34" s="17" t="s">
        <v>95</v>
      </c>
      <c r="C34" s="98">
        <f t="shared" si="7"/>
        <v>15</v>
      </c>
      <c r="D34" s="98">
        <v>9</v>
      </c>
      <c r="E34" s="98">
        <v>177</v>
      </c>
      <c r="F34" s="98">
        <v>5</v>
      </c>
      <c r="G34" s="98">
        <v>91.5</v>
      </c>
      <c r="H34" s="98">
        <v>1</v>
      </c>
      <c r="I34" s="98">
        <v>8</v>
      </c>
      <c r="J34" s="98">
        <v>11</v>
      </c>
      <c r="K34" s="108">
        <f t="shared" si="5"/>
        <v>0.7857142857142857</v>
      </c>
      <c r="L34" s="98">
        <v>6</v>
      </c>
      <c r="M34" s="109">
        <f t="shared" si="6"/>
        <v>0.42857142857142855</v>
      </c>
      <c r="N34" s="98">
        <v>14</v>
      </c>
      <c r="O34" s="98">
        <v>14</v>
      </c>
      <c r="P34" s="98">
        <v>15</v>
      </c>
      <c r="Q34" s="98">
        <v>15</v>
      </c>
    </row>
    <row r="35" spans="1:17" s="13" customFormat="1" ht="20.25" customHeight="1" x14ac:dyDescent="0.2">
      <c r="A35" s="34">
        <v>27</v>
      </c>
      <c r="B35" s="17" t="s">
        <v>45</v>
      </c>
      <c r="C35" s="98">
        <f>D35+F35+H35</f>
        <v>15</v>
      </c>
      <c r="D35" s="98">
        <v>14</v>
      </c>
      <c r="E35" s="98">
        <v>259</v>
      </c>
      <c r="F35" s="98">
        <v>1</v>
      </c>
      <c r="G35" s="98">
        <v>15</v>
      </c>
      <c r="H35" s="98"/>
      <c r="I35" s="98"/>
      <c r="J35" s="98">
        <v>14</v>
      </c>
      <c r="K35" s="108">
        <f>J35/(D35+F35)</f>
        <v>0.93333333333333335</v>
      </c>
      <c r="L35" s="98">
        <v>14</v>
      </c>
      <c r="M35" s="109">
        <f>L35/(D35+F35)</f>
        <v>0.93333333333333335</v>
      </c>
      <c r="N35" s="98">
        <v>5</v>
      </c>
      <c r="O35" s="98">
        <v>5</v>
      </c>
      <c r="P35" s="99">
        <v>15</v>
      </c>
      <c r="Q35" s="99">
        <v>15</v>
      </c>
    </row>
    <row r="36" spans="1:17" ht="20.25" customHeight="1" x14ac:dyDescent="0.2">
      <c r="A36" s="12"/>
      <c r="B36" s="6" t="s">
        <v>180</v>
      </c>
      <c r="C36" s="7">
        <f>SUM(C9:C35)</f>
        <v>504</v>
      </c>
      <c r="D36" s="7">
        <f t="shared" ref="D36:J36" si="8">SUM(D9:D35)</f>
        <v>447</v>
      </c>
      <c r="E36" s="7">
        <f t="shared" si="8"/>
        <v>8124.5</v>
      </c>
      <c r="F36" s="7">
        <f t="shared" si="8"/>
        <v>38</v>
      </c>
      <c r="G36" s="7">
        <f t="shared" si="8"/>
        <v>650</v>
      </c>
      <c r="H36" s="7">
        <f t="shared" si="8"/>
        <v>19</v>
      </c>
      <c r="I36" s="7">
        <f t="shared" si="8"/>
        <v>167</v>
      </c>
      <c r="J36" s="7">
        <f t="shared" si="8"/>
        <v>415</v>
      </c>
      <c r="K36" s="36">
        <f>J36/(D36+F36)</f>
        <v>0.85567010309278346</v>
      </c>
      <c r="L36" s="7">
        <f t="shared" ref="L36:Q36" si="9">SUM(L9:L35)</f>
        <v>391</v>
      </c>
      <c r="M36" s="36">
        <f>L36/(D36+F36)</f>
        <v>0.8061855670103093</v>
      </c>
      <c r="N36" s="7">
        <f t="shared" si="9"/>
        <v>282</v>
      </c>
      <c r="O36" s="7">
        <f t="shared" si="9"/>
        <v>253</v>
      </c>
      <c r="P36" s="7">
        <f t="shared" si="9"/>
        <v>502</v>
      </c>
      <c r="Q36" s="7">
        <f t="shared" si="9"/>
        <v>502</v>
      </c>
    </row>
    <row r="40" spans="1:17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</sheetData>
  <mergeCells count="24">
    <mergeCell ref="Q6:Q8"/>
    <mergeCell ref="F7:G7"/>
    <mergeCell ref="H7:I7"/>
    <mergeCell ref="J7:J8"/>
    <mergeCell ref="K7:K8"/>
    <mergeCell ref="L7:L8"/>
    <mergeCell ref="M7:M8"/>
    <mergeCell ref="L6:M6"/>
    <mergeCell ref="O7:O8"/>
    <mergeCell ref="N6:O6"/>
    <mergeCell ref="D6:I6"/>
    <mergeCell ref="D7:E7"/>
    <mergeCell ref="N7:N8"/>
    <mergeCell ref="A6:A8"/>
    <mergeCell ref="A1:G1"/>
    <mergeCell ref="H1:P1"/>
    <mergeCell ref="H2:P2"/>
    <mergeCell ref="A2:G2"/>
    <mergeCell ref="A3:G3"/>
    <mergeCell ref="A4:P4"/>
    <mergeCell ref="B6:B8"/>
    <mergeCell ref="C6:C8"/>
    <mergeCell ref="J6:K6"/>
    <mergeCell ref="P6:P8"/>
  </mergeCells>
  <phoneticPr fontId="0" type="noConversion"/>
  <pageMargins left="0.75" right="0.46" top="0.27" bottom="0.18" header="0.17" footer="0.1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pane ySplit="8" topLeftCell="A18" activePane="bottomLeft" state="frozen"/>
      <selection pane="bottomLeft" activeCell="X1" sqref="X1:AA1048576"/>
    </sheetView>
  </sheetViews>
  <sheetFormatPr defaultRowHeight="12.75" x14ac:dyDescent="0.2"/>
  <cols>
    <col min="1" max="1" width="6.5703125" style="64" customWidth="1"/>
    <col min="2" max="2" width="14.7109375" style="64" customWidth="1"/>
    <col min="3" max="3" width="6.85546875" style="64" customWidth="1"/>
    <col min="4" max="4" width="10.140625" style="64" customWidth="1"/>
    <col min="5" max="5" width="6.42578125" style="64" customWidth="1"/>
    <col min="6" max="6" width="7" style="64" customWidth="1"/>
    <col min="7" max="7" width="6.5703125" style="64" customWidth="1"/>
    <col min="8" max="8" width="9" style="64" customWidth="1"/>
    <col min="9" max="9" width="5.5703125" style="64" customWidth="1"/>
    <col min="10" max="10" width="9" style="64" customWidth="1"/>
    <col min="11" max="11" width="4.42578125" style="64" customWidth="1"/>
    <col min="12" max="12" width="9" style="64" customWidth="1"/>
    <col min="13" max="13" width="4.42578125" style="64" customWidth="1"/>
    <col min="14" max="14" width="7" style="64" customWidth="1"/>
    <col min="15" max="15" width="5.7109375" style="64" customWidth="1"/>
    <col min="16" max="16" width="9" style="64" customWidth="1"/>
    <col min="17" max="17" width="4.42578125" style="64" customWidth="1"/>
    <col min="18" max="18" width="9" style="64" customWidth="1"/>
    <col min="19" max="19" width="4" style="64" customWidth="1"/>
    <col min="20" max="20" width="9" style="64" customWidth="1"/>
    <col min="21" max="21" width="4.42578125" style="64" customWidth="1"/>
    <col min="22" max="22" width="9" style="64" customWidth="1"/>
    <col min="23" max="23" width="52.42578125" style="64" customWidth="1"/>
    <col min="24" max="16384" width="9.140625" style="64"/>
  </cols>
  <sheetData>
    <row r="1" spans="1:25" ht="14.25" customHeight="1" x14ac:dyDescent="0.2">
      <c r="A1" s="150" t="s">
        <v>50</v>
      </c>
      <c r="B1" s="150"/>
      <c r="C1" s="150"/>
      <c r="D1" s="150"/>
      <c r="E1" s="150"/>
      <c r="F1" s="150"/>
      <c r="G1" s="150"/>
      <c r="H1" s="133" t="s">
        <v>1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" customHeight="1" x14ac:dyDescent="0.2">
      <c r="A2" s="150" t="s">
        <v>51</v>
      </c>
      <c r="B2" s="150"/>
      <c r="C2" s="150"/>
      <c r="D2" s="150"/>
      <c r="E2" s="150"/>
      <c r="F2" s="150"/>
      <c r="G2" s="150"/>
      <c r="H2" s="134" t="s">
        <v>52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5" ht="14.25" customHeight="1" x14ac:dyDescent="0.2">
      <c r="A3" s="151"/>
      <c r="B3" s="151"/>
      <c r="C3" s="151"/>
      <c r="D3" s="151"/>
      <c r="E3" s="151"/>
      <c r="F3" s="65"/>
      <c r="G3" s="53"/>
      <c r="H3" s="53"/>
      <c r="I3" s="66"/>
      <c r="J3" s="56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52"/>
      <c r="W3" s="152"/>
    </row>
    <row r="4" spans="1:25" ht="18.75" customHeight="1" x14ac:dyDescent="0.2">
      <c r="A4" s="139" t="s">
        <v>53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5" ht="9" customHeight="1" x14ac:dyDescent="0.2">
      <c r="A5" s="53"/>
      <c r="B5" s="67"/>
      <c r="C5" s="53"/>
      <c r="D5" s="53"/>
      <c r="E5" s="53"/>
      <c r="F5" s="53"/>
      <c r="G5" s="53"/>
      <c r="H5" s="53"/>
      <c r="I5" s="68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5" ht="40.5" customHeight="1" x14ac:dyDescent="0.2">
      <c r="A6" s="140" t="s">
        <v>5</v>
      </c>
      <c r="B6" s="137" t="s">
        <v>6</v>
      </c>
      <c r="C6" s="145" t="s">
        <v>54</v>
      </c>
      <c r="D6" s="147"/>
      <c r="E6" s="142" t="s">
        <v>55</v>
      </c>
      <c r="F6" s="144"/>
      <c r="G6" s="141" t="s">
        <v>56</v>
      </c>
      <c r="H6" s="141"/>
      <c r="I6" s="142" t="s">
        <v>57</v>
      </c>
      <c r="J6" s="144"/>
      <c r="K6" s="141" t="s">
        <v>58</v>
      </c>
      <c r="L6" s="141"/>
      <c r="M6" s="142" t="s">
        <v>59</v>
      </c>
      <c r="N6" s="143"/>
      <c r="O6" s="143"/>
      <c r="P6" s="144"/>
      <c r="Q6" s="141" t="s">
        <v>60</v>
      </c>
      <c r="R6" s="141"/>
      <c r="S6" s="141" t="s">
        <v>61</v>
      </c>
      <c r="T6" s="141"/>
      <c r="U6" s="141" t="s">
        <v>62</v>
      </c>
      <c r="V6" s="141"/>
      <c r="W6" s="141" t="s">
        <v>63</v>
      </c>
    </row>
    <row r="7" spans="1:25" ht="15.75" x14ac:dyDescent="0.2">
      <c r="A7" s="140"/>
      <c r="B7" s="153"/>
      <c r="C7" s="145" t="s">
        <v>64</v>
      </c>
      <c r="D7" s="141" t="s">
        <v>65</v>
      </c>
      <c r="E7" s="141" t="s">
        <v>66</v>
      </c>
      <c r="F7" s="137" t="s">
        <v>67</v>
      </c>
      <c r="G7" s="137" t="s">
        <v>68</v>
      </c>
      <c r="H7" s="137" t="s">
        <v>69</v>
      </c>
      <c r="I7" s="149" t="s">
        <v>68</v>
      </c>
      <c r="J7" s="147" t="s">
        <v>69</v>
      </c>
      <c r="K7" s="137" t="s">
        <v>68</v>
      </c>
      <c r="L7" s="137" t="s">
        <v>69</v>
      </c>
      <c r="M7" s="141" t="s">
        <v>70</v>
      </c>
      <c r="N7" s="141" t="s">
        <v>71</v>
      </c>
      <c r="O7" s="141"/>
      <c r="P7" s="141" t="s">
        <v>69</v>
      </c>
      <c r="Q7" s="141" t="s">
        <v>68</v>
      </c>
      <c r="R7" s="141" t="s">
        <v>69</v>
      </c>
      <c r="S7" s="141" t="s">
        <v>68</v>
      </c>
      <c r="T7" s="141" t="s">
        <v>69</v>
      </c>
      <c r="U7" s="137" t="s">
        <v>68</v>
      </c>
      <c r="V7" s="141" t="s">
        <v>69</v>
      </c>
      <c r="W7" s="141"/>
    </row>
    <row r="8" spans="1:25" ht="21" x14ac:dyDescent="0.2">
      <c r="A8" s="140"/>
      <c r="B8" s="138"/>
      <c r="C8" s="146"/>
      <c r="D8" s="141"/>
      <c r="E8" s="141"/>
      <c r="F8" s="138"/>
      <c r="G8" s="138"/>
      <c r="H8" s="138"/>
      <c r="I8" s="149"/>
      <c r="J8" s="148"/>
      <c r="K8" s="138"/>
      <c r="L8" s="138"/>
      <c r="M8" s="141"/>
      <c r="N8" s="15" t="s">
        <v>72</v>
      </c>
      <c r="O8" s="16" t="s">
        <v>73</v>
      </c>
      <c r="P8" s="141"/>
      <c r="Q8" s="141"/>
      <c r="R8" s="141"/>
      <c r="S8" s="141"/>
      <c r="T8" s="141"/>
      <c r="U8" s="138"/>
      <c r="V8" s="141"/>
      <c r="W8" s="141"/>
    </row>
    <row r="9" spans="1:25" ht="21" customHeight="1" x14ac:dyDescent="0.2">
      <c r="A9" s="34">
        <v>1</v>
      </c>
      <c r="B9" s="17" t="s">
        <v>44</v>
      </c>
      <c r="C9" s="75">
        <v>256</v>
      </c>
      <c r="D9" s="46">
        <f>'Mau 1-1'!D9</f>
        <v>257</v>
      </c>
      <c r="E9" s="75">
        <v>1</v>
      </c>
      <c r="F9" s="75"/>
      <c r="G9" s="46">
        <v>139</v>
      </c>
      <c r="H9" s="125">
        <f>(G9/D9)</f>
        <v>0.54085603112840464</v>
      </c>
      <c r="I9" s="75">
        <v>1</v>
      </c>
      <c r="J9" s="126">
        <f>I9/D9</f>
        <v>3.8910505836575876E-3</v>
      </c>
      <c r="K9" s="75">
        <v>2</v>
      </c>
      <c r="L9" s="126">
        <f>K9/D9</f>
        <v>7.7821011673151752E-3</v>
      </c>
      <c r="M9" s="77">
        <f t="shared" ref="M9:M17" si="0">N9+O9</f>
        <v>0</v>
      </c>
      <c r="N9" s="78"/>
      <c r="O9" s="79"/>
      <c r="P9" s="76">
        <f>M9/D9*100</f>
        <v>0</v>
      </c>
      <c r="Q9" s="75">
        <v>3</v>
      </c>
      <c r="R9" s="126">
        <f>Q9/D9</f>
        <v>1.1673151750972763E-2</v>
      </c>
      <c r="S9" s="75">
        <v>2</v>
      </c>
      <c r="T9" s="126">
        <f>S9/D9</f>
        <v>7.7821011673151752E-3</v>
      </c>
      <c r="U9" s="75">
        <v>4</v>
      </c>
      <c r="V9" s="126">
        <f>U9/D9</f>
        <v>1.556420233463035E-2</v>
      </c>
      <c r="W9" s="62"/>
      <c r="X9" s="63"/>
      <c r="Y9" s="63"/>
    </row>
    <row r="10" spans="1:25" ht="21" customHeight="1" x14ac:dyDescent="0.2">
      <c r="A10" s="34">
        <v>2</v>
      </c>
      <c r="B10" s="17" t="s">
        <v>27</v>
      </c>
      <c r="C10" s="75">
        <v>372</v>
      </c>
      <c r="D10" s="46">
        <f>'Mau 1-1'!D10</f>
        <v>372</v>
      </c>
      <c r="E10" s="75">
        <v>2</v>
      </c>
      <c r="F10" s="75">
        <v>2</v>
      </c>
      <c r="G10" s="46">
        <v>155</v>
      </c>
      <c r="H10" s="125">
        <f t="shared" ref="H10:H36" si="1">(G10/D10)</f>
        <v>0.41666666666666669</v>
      </c>
      <c r="I10" s="75">
        <v>0</v>
      </c>
      <c r="J10" s="126">
        <f t="shared" ref="J10:J36" si="2">I10/D10</f>
        <v>0</v>
      </c>
      <c r="K10" s="75">
        <v>0</v>
      </c>
      <c r="L10" s="126">
        <f t="shared" ref="L10:L36" si="3">K10/D10</f>
        <v>0</v>
      </c>
      <c r="M10" s="77">
        <f t="shared" si="0"/>
        <v>1</v>
      </c>
      <c r="N10" s="78">
        <v>0</v>
      </c>
      <c r="O10" s="79">
        <v>1</v>
      </c>
      <c r="P10" s="76">
        <f t="shared" ref="P10:P12" si="4">M10/D10*100</f>
        <v>0.26881720430107531</v>
      </c>
      <c r="Q10" s="75">
        <v>2</v>
      </c>
      <c r="R10" s="126">
        <f t="shared" ref="R10:R36" si="5">Q10/D10</f>
        <v>5.3763440860215058E-3</v>
      </c>
      <c r="S10" s="75">
        <v>1</v>
      </c>
      <c r="T10" s="126">
        <f t="shared" ref="T10:T36" si="6">S10/D10</f>
        <v>2.6881720430107529E-3</v>
      </c>
      <c r="U10" s="75">
        <v>2</v>
      </c>
      <c r="V10" s="126">
        <f t="shared" ref="V10:V36" si="7">U10/D10</f>
        <v>5.3763440860215058E-3</v>
      </c>
      <c r="W10" s="62"/>
    </row>
    <row r="11" spans="1:25" ht="21" customHeight="1" x14ac:dyDescent="0.2">
      <c r="A11" s="34">
        <v>3</v>
      </c>
      <c r="B11" s="17" t="s">
        <v>30</v>
      </c>
      <c r="C11" s="75">
        <v>223</v>
      </c>
      <c r="D11" s="46">
        <f>'Mau 1-1'!D11</f>
        <v>221</v>
      </c>
      <c r="E11" s="75"/>
      <c r="F11" s="75">
        <v>2</v>
      </c>
      <c r="G11" s="46"/>
      <c r="H11" s="125">
        <f t="shared" si="1"/>
        <v>0</v>
      </c>
      <c r="I11" s="75"/>
      <c r="J11" s="126">
        <f t="shared" si="2"/>
        <v>0</v>
      </c>
      <c r="K11" s="75"/>
      <c r="L11" s="126">
        <f t="shared" si="3"/>
        <v>0</v>
      </c>
      <c r="M11" s="77">
        <f t="shared" si="0"/>
        <v>5</v>
      </c>
      <c r="N11" s="78"/>
      <c r="O11" s="79">
        <v>5</v>
      </c>
      <c r="P11" s="76">
        <f t="shared" si="4"/>
        <v>2.2624434389140271</v>
      </c>
      <c r="Q11" s="75">
        <v>3</v>
      </c>
      <c r="R11" s="126">
        <f t="shared" si="5"/>
        <v>1.3574660633484163E-2</v>
      </c>
      <c r="S11" s="75"/>
      <c r="T11" s="126">
        <f t="shared" si="6"/>
        <v>0</v>
      </c>
      <c r="U11" s="75"/>
      <c r="V11" s="126">
        <f t="shared" si="7"/>
        <v>0</v>
      </c>
      <c r="W11" s="62"/>
      <c r="X11" s="63"/>
      <c r="Y11" s="63"/>
    </row>
    <row r="12" spans="1:25" ht="21" customHeight="1" x14ac:dyDescent="0.2">
      <c r="A12" s="34">
        <v>4</v>
      </c>
      <c r="B12" s="17" t="s">
        <v>37</v>
      </c>
      <c r="C12" s="75">
        <v>481</v>
      </c>
      <c r="D12" s="46">
        <f>'Mau 1-1'!D12</f>
        <v>480</v>
      </c>
      <c r="E12" s="75"/>
      <c r="F12" s="75">
        <v>1</v>
      </c>
      <c r="G12" s="46">
        <v>218</v>
      </c>
      <c r="H12" s="125">
        <f t="shared" si="1"/>
        <v>0.45416666666666666</v>
      </c>
      <c r="I12" s="75">
        <v>1</v>
      </c>
      <c r="J12" s="126">
        <f t="shared" si="2"/>
        <v>2.0833333333333333E-3</v>
      </c>
      <c r="K12" s="75">
        <v>0</v>
      </c>
      <c r="L12" s="126">
        <f t="shared" si="3"/>
        <v>0</v>
      </c>
      <c r="M12" s="77">
        <f t="shared" si="0"/>
        <v>1</v>
      </c>
      <c r="N12" s="78"/>
      <c r="O12" s="79">
        <v>1</v>
      </c>
      <c r="P12" s="76">
        <f t="shared" si="4"/>
        <v>0.20833333333333334</v>
      </c>
      <c r="Q12" s="75">
        <v>0</v>
      </c>
      <c r="R12" s="126">
        <f t="shared" si="5"/>
        <v>0</v>
      </c>
      <c r="S12" s="75">
        <v>0</v>
      </c>
      <c r="T12" s="126">
        <f t="shared" si="6"/>
        <v>0</v>
      </c>
      <c r="U12" s="75">
        <v>0</v>
      </c>
      <c r="V12" s="126">
        <f t="shared" si="7"/>
        <v>0</v>
      </c>
      <c r="W12" s="62"/>
      <c r="X12" s="63"/>
      <c r="Y12" s="63"/>
    </row>
    <row r="13" spans="1:25" ht="21" customHeight="1" x14ac:dyDescent="0.2">
      <c r="A13" s="34">
        <v>5</v>
      </c>
      <c r="B13" s="17" t="s">
        <v>39</v>
      </c>
      <c r="C13" s="75">
        <v>377</v>
      </c>
      <c r="D13" s="46">
        <f>'Mau 1-1'!D13</f>
        <v>374</v>
      </c>
      <c r="E13" s="75"/>
      <c r="F13" s="75">
        <v>3</v>
      </c>
      <c r="G13" s="46">
        <v>174</v>
      </c>
      <c r="H13" s="125">
        <f t="shared" si="1"/>
        <v>0.46524064171122997</v>
      </c>
      <c r="I13" s="75"/>
      <c r="J13" s="126">
        <f t="shared" si="2"/>
        <v>0</v>
      </c>
      <c r="K13" s="75"/>
      <c r="L13" s="126">
        <f t="shared" si="3"/>
        <v>0</v>
      </c>
      <c r="M13" s="77">
        <f t="shared" si="0"/>
        <v>2</v>
      </c>
      <c r="N13" s="78">
        <v>1</v>
      </c>
      <c r="O13" s="79">
        <v>1</v>
      </c>
      <c r="P13" s="126">
        <f>M13/D13</f>
        <v>5.3475935828877002E-3</v>
      </c>
      <c r="Q13" s="75"/>
      <c r="R13" s="126">
        <f t="shared" si="5"/>
        <v>0</v>
      </c>
      <c r="S13" s="75"/>
      <c r="T13" s="126">
        <f t="shared" si="6"/>
        <v>0</v>
      </c>
      <c r="U13" s="75">
        <v>2</v>
      </c>
      <c r="V13" s="126">
        <f t="shared" si="7"/>
        <v>5.3475935828877002E-3</v>
      </c>
      <c r="W13" s="80" t="s">
        <v>77</v>
      </c>
      <c r="X13" s="63"/>
      <c r="Y13" s="63"/>
    </row>
    <row r="14" spans="1:25" s="88" customFormat="1" ht="21" customHeight="1" x14ac:dyDescent="0.2">
      <c r="A14" s="34">
        <v>6</v>
      </c>
      <c r="B14" s="17" t="s">
        <v>32</v>
      </c>
      <c r="C14" s="75">
        <v>424</v>
      </c>
      <c r="D14" s="46">
        <f>'Mau 1-1'!D14</f>
        <v>423</v>
      </c>
      <c r="E14" s="75">
        <v>1</v>
      </c>
      <c r="F14" s="75">
        <v>2</v>
      </c>
      <c r="G14" s="46">
        <v>196</v>
      </c>
      <c r="H14" s="125">
        <f t="shared" si="1"/>
        <v>0.46335697399527187</v>
      </c>
      <c r="I14" s="75">
        <v>0</v>
      </c>
      <c r="J14" s="126">
        <f t="shared" si="2"/>
        <v>0</v>
      </c>
      <c r="K14" s="75">
        <v>0</v>
      </c>
      <c r="L14" s="126">
        <f t="shared" si="3"/>
        <v>0</v>
      </c>
      <c r="M14" s="77">
        <f t="shared" si="0"/>
        <v>0</v>
      </c>
      <c r="N14" s="78">
        <v>0</v>
      </c>
      <c r="O14" s="79">
        <v>0</v>
      </c>
      <c r="P14" s="126">
        <f t="shared" ref="P14:P36" si="8">M14/D14</f>
        <v>0</v>
      </c>
      <c r="Q14" s="75">
        <v>1</v>
      </c>
      <c r="R14" s="126">
        <f t="shared" si="5"/>
        <v>2.3640661938534278E-3</v>
      </c>
      <c r="S14" s="75">
        <v>2</v>
      </c>
      <c r="T14" s="126">
        <f t="shared" si="6"/>
        <v>4.7281323877068557E-3</v>
      </c>
      <c r="U14" s="75">
        <v>0</v>
      </c>
      <c r="V14" s="126">
        <f t="shared" si="7"/>
        <v>0</v>
      </c>
      <c r="W14" s="87"/>
    </row>
    <row r="15" spans="1:25" ht="21" customHeight="1" x14ac:dyDescent="0.2">
      <c r="A15" s="34">
        <v>7</v>
      </c>
      <c r="B15" s="17" t="s">
        <v>46</v>
      </c>
      <c r="C15" s="75">
        <v>442</v>
      </c>
      <c r="D15" s="46">
        <f>'Mau 1-1'!D15</f>
        <v>441</v>
      </c>
      <c r="E15" s="75"/>
      <c r="F15" s="75">
        <v>1</v>
      </c>
      <c r="G15" s="46">
        <v>240</v>
      </c>
      <c r="H15" s="125">
        <f t="shared" si="1"/>
        <v>0.54421768707482998</v>
      </c>
      <c r="I15" s="75"/>
      <c r="J15" s="126">
        <f t="shared" si="2"/>
        <v>0</v>
      </c>
      <c r="K15" s="75"/>
      <c r="L15" s="126">
        <f t="shared" si="3"/>
        <v>0</v>
      </c>
      <c r="M15" s="77">
        <f t="shared" si="0"/>
        <v>1</v>
      </c>
      <c r="N15" s="78">
        <v>1</v>
      </c>
      <c r="O15" s="79"/>
      <c r="P15" s="126">
        <f t="shared" si="8"/>
        <v>2.2675736961451248E-3</v>
      </c>
      <c r="Q15" s="75"/>
      <c r="R15" s="126">
        <f t="shared" si="5"/>
        <v>0</v>
      </c>
      <c r="S15" s="75"/>
      <c r="T15" s="126">
        <f t="shared" si="6"/>
        <v>0</v>
      </c>
      <c r="U15" s="75"/>
      <c r="V15" s="126">
        <f t="shared" si="7"/>
        <v>0</v>
      </c>
      <c r="W15" s="62"/>
    </row>
    <row r="16" spans="1:25" ht="21" customHeight="1" x14ac:dyDescent="0.2">
      <c r="A16" s="34">
        <v>8</v>
      </c>
      <c r="B16" s="17" t="s">
        <v>42</v>
      </c>
      <c r="C16" s="75">
        <v>469</v>
      </c>
      <c r="D16" s="46">
        <f>'Mau 1-1'!D16</f>
        <v>469</v>
      </c>
      <c r="E16" s="75"/>
      <c r="F16" s="75"/>
      <c r="G16" s="46">
        <v>201</v>
      </c>
      <c r="H16" s="125">
        <f t="shared" si="1"/>
        <v>0.42857142857142855</v>
      </c>
      <c r="I16" s="75"/>
      <c r="J16" s="126">
        <f t="shared" si="2"/>
        <v>0</v>
      </c>
      <c r="K16" s="75"/>
      <c r="L16" s="126">
        <f t="shared" si="3"/>
        <v>0</v>
      </c>
      <c r="M16" s="77">
        <f t="shared" si="0"/>
        <v>0</v>
      </c>
      <c r="N16" s="78"/>
      <c r="O16" s="79"/>
      <c r="P16" s="126">
        <f t="shared" si="8"/>
        <v>0</v>
      </c>
      <c r="Q16" s="75"/>
      <c r="R16" s="126">
        <f t="shared" si="5"/>
        <v>0</v>
      </c>
      <c r="S16" s="75"/>
      <c r="T16" s="126">
        <f t="shared" si="6"/>
        <v>0</v>
      </c>
      <c r="U16" s="75">
        <v>2</v>
      </c>
      <c r="V16" s="126">
        <f t="shared" si="7"/>
        <v>4.2643923240938165E-3</v>
      </c>
      <c r="W16" s="62"/>
      <c r="X16" s="63"/>
      <c r="Y16" s="63"/>
    </row>
    <row r="17" spans="1:25" ht="21" customHeight="1" x14ac:dyDescent="0.2">
      <c r="A17" s="34">
        <v>9</v>
      </c>
      <c r="B17" s="17" t="s">
        <v>48</v>
      </c>
      <c r="C17" s="75">
        <v>297</v>
      </c>
      <c r="D17" s="46">
        <f>'Mau 1-1'!D17</f>
        <v>297</v>
      </c>
      <c r="E17" s="75">
        <v>0</v>
      </c>
      <c r="F17" s="75">
        <v>0</v>
      </c>
      <c r="G17" s="46">
        <f>'Mau 1-1'!G17+'Mau 1-1'!K17+'Mau 1-1'!O17+'Mau 1-1'!S17</f>
        <v>170</v>
      </c>
      <c r="H17" s="125">
        <f t="shared" si="1"/>
        <v>0.57239057239057234</v>
      </c>
      <c r="I17" s="75">
        <v>0</v>
      </c>
      <c r="J17" s="126">
        <f t="shared" si="2"/>
        <v>0</v>
      </c>
      <c r="K17" s="75">
        <v>0</v>
      </c>
      <c r="L17" s="126">
        <f t="shared" si="3"/>
        <v>0</v>
      </c>
      <c r="M17" s="77">
        <f t="shared" si="0"/>
        <v>0</v>
      </c>
      <c r="N17" s="78">
        <v>0</v>
      </c>
      <c r="O17" s="79">
        <v>0</v>
      </c>
      <c r="P17" s="126">
        <f t="shared" si="8"/>
        <v>0</v>
      </c>
      <c r="Q17" s="75">
        <v>0</v>
      </c>
      <c r="R17" s="126">
        <f t="shared" si="5"/>
        <v>0</v>
      </c>
      <c r="S17" s="75">
        <v>0</v>
      </c>
      <c r="T17" s="126">
        <f t="shared" si="6"/>
        <v>0</v>
      </c>
      <c r="U17" s="75">
        <v>2</v>
      </c>
      <c r="V17" s="126">
        <f t="shared" si="7"/>
        <v>6.7340067340067337E-3</v>
      </c>
      <c r="W17" s="62"/>
    </row>
    <row r="18" spans="1:25" ht="21" customHeight="1" x14ac:dyDescent="0.2">
      <c r="A18" s="34">
        <v>10</v>
      </c>
      <c r="B18" s="17" t="s">
        <v>25</v>
      </c>
      <c r="C18" s="75">
        <v>363</v>
      </c>
      <c r="D18" s="46">
        <f>'Mau 1-1'!D18</f>
        <v>362</v>
      </c>
      <c r="E18" s="75"/>
      <c r="F18" s="75">
        <v>1</v>
      </c>
      <c r="G18" s="46">
        <v>177</v>
      </c>
      <c r="H18" s="125">
        <f t="shared" si="1"/>
        <v>0.4889502762430939</v>
      </c>
      <c r="I18" s="75"/>
      <c r="J18" s="126">
        <f t="shared" si="2"/>
        <v>0</v>
      </c>
      <c r="K18" s="75"/>
      <c r="L18" s="126">
        <f t="shared" si="3"/>
        <v>0</v>
      </c>
      <c r="M18" s="77">
        <v>1</v>
      </c>
      <c r="N18" s="78"/>
      <c r="O18" s="79">
        <v>1</v>
      </c>
      <c r="P18" s="126">
        <f t="shared" si="8"/>
        <v>2.7624309392265192E-3</v>
      </c>
      <c r="Q18" s="75"/>
      <c r="R18" s="126">
        <f t="shared" si="5"/>
        <v>0</v>
      </c>
      <c r="S18" s="75"/>
      <c r="T18" s="126">
        <f t="shared" si="6"/>
        <v>0</v>
      </c>
      <c r="U18" s="75">
        <v>1</v>
      </c>
      <c r="V18" s="126">
        <f t="shared" si="7"/>
        <v>2.7624309392265192E-3</v>
      </c>
      <c r="W18" s="62"/>
    </row>
    <row r="19" spans="1:25" ht="21" customHeight="1" x14ac:dyDescent="0.2">
      <c r="A19" s="34">
        <v>11</v>
      </c>
      <c r="B19" s="17" t="s">
        <v>38</v>
      </c>
      <c r="C19" s="75">
        <v>341</v>
      </c>
      <c r="D19" s="46">
        <f>'Mau 1-1'!D19</f>
        <v>342</v>
      </c>
      <c r="E19" s="75">
        <v>1</v>
      </c>
      <c r="F19" s="75"/>
      <c r="G19" s="46">
        <v>1</v>
      </c>
      <c r="H19" s="125">
        <f t="shared" si="1"/>
        <v>2.9239766081871343E-3</v>
      </c>
      <c r="I19" s="75">
        <v>0</v>
      </c>
      <c r="J19" s="126">
        <f t="shared" si="2"/>
        <v>0</v>
      </c>
      <c r="K19" s="75">
        <v>0</v>
      </c>
      <c r="L19" s="126">
        <f t="shared" si="3"/>
        <v>0</v>
      </c>
      <c r="M19" s="77">
        <f>N19+O19</f>
        <v>0</v>
      </c>
      <c r="N19" s="78"/>
      <c r="O19" s="79"/>
      <c r="P19" s="126">
        <f t="shared" si="8"/>
        <v>0</v>
      </c>
      <c r="Q19" s="75">
        <v>1</v>
      </c>
      <c r="R19" s="126">
        <f t="shared" si="5"/>
        <v>2.9239766081871343E-3</v>
      </c>
      <c r="S19" s="75">
        <v>0</v>
      </c>
      <c r="T19" s="126">
        <f t="shared" si="6"/>
        <v>0</v>
      </c>
      <c r="U19" s="75">
        <v>10</v>
      </c>
      <c r="V19" s="126">
        <f t="shared" si="7"/>
        <v>2.9239766081871343E-2</v>
      </c>
      <c r="W19" s="62"/>
      <c r="X19" s="63"/>
      <c r="Y19" s="63"/>
    </row>
    <row r="20" spans="1:25" ht="21" customHeight="1" x14ac:dyDescent="0.2">
      <c r="A20" s="34">
        <v>12</v>
      </c>
      <c r="B20" s="17" t="s">
        <v>31</v>
      </c>
      <c r="C20" s="75">
        <v>357</v>
      </c>
      <c r="D20" s="46">
        <f>'Mau 1-1'!D20</f>
        <v>355</v>
      </c>
      <c r="E20" s="75"/>
      <c r="F20" s="75">
        <v>2</v>
      </c>
      <c r="G20" s="46">
        <v>150</v>
      </c>
      <c r="H20" s="125">
        <f t="shared" si="1"/>
        <v>0.42253521126760563</v>
      </c>
      <c r="I20" s="75">
        <v>2</v>
      </c>
      <c r="J20" s="126">
        <f t="shared" si="2"/>
        <v>5.6338028169014088E-3</v>
      </c>
      <c r="K20" s="75"/>
      <c r="L20" s="126">
        <f t="shared" si="3"/>
        <v>0</v>
      </c>
      <c r="M20" s="77">
        <f>N20+O20</f>
        <v>2</v>
      </c>
      <c r="N20" s="78"/>
      <c r="O20" s="79">
        <v>2</v>
      </c>
      <c r="P20" s="126">
        <f t="shared" si="8"/>
        <v>5.6338028169014088E-3</v>
      </c>
      <c r="Q20" s="75"/>
      <c r="R20" s="126">
        <f t="shared" si="5"/>
        <v>0</v>
      </c>
      <c r="S20" s="75"/>
      <c r="T20" s="126">
        <f t="shared" si="6"/>
        <v>0</v>
      </c>
      <c r="U20" s="75">
        <v>4</v>
      </c>
      <c r="V20" s="126">
        <f t="shared" si="7"/>
        <v>1.1267605633802818E-2</v>
      </c>
      <c r="W20" s="62"/>
      <c r="X20" s="63"/>
      <c r="Y20" s="63"/>
    </row>
    <row r="21" spans="1:25" ht="21" customHeight="1" x14ac:dyDescent="0.2">
      <c r="A21" s="34">
        <v>13</v>
      </c>
      <c r="B21" s="17" t="s">
        <v>43</v>
      </c>
      <c r="C21" s="75">
        <v>345</v>
      </c>
      <c r="D21" s="46">
        <f>'Mau 1-1'!D21</f>
        <v>344</v>
      </c>
      <c r="E21" s="75"/>
      <c r="F21" s="75">
        <v>1</v>
      </c>
      <c r="G21" s="46">
        <v>150</v>
      </c>
      <c r="H21" s="125">
        <f t="shared" si="1"/>
        <v>0.43604651162790697</v>
      </c>
      <c r="I21" s="75">
        <v>1</v>
      </c>
      <c r="J21" s="126">
        <f t="shared" si="2"/>
        <v>2.9069767441860465E-3</v>
      </c>
      <c r="K21" s="75"/>
      <c r="L21" s="126">
        <f t="shared" si="3"/>
        <v>0</v>
      </c>
      <c r="M21" s="77">
        <f>N21+O21</f>
        <v>0</v>
      </c>
      <c r="N21" s="78"/>
      <c r="O21" s="79"/>
      <c r="P21" s="126">
        <f t="shared" si="8"/>
        <v>0</v>
      </c>
      <c r="Q21" s="75"/>
      <c r="R21" s="126">
        <f t="shared" si="5"/>
        <v>0</v>
      </c>
      <c r="S21" s="75">
        <v>1</v>
      </c>
      <c r="T21" s="126">
        <f t="shared" si="6"/>
        <v>2.9069767441860465E-3</v>
      </c>
      <c r="U21" s="75">
        <v>4</v>
      </c>
      <c r="V21" s="126">
        <f t="shared" si="7"/>
        <v>1.1627906976744186E-2</v>
      </c>
      <c r="W21" s="62" t="s">
        <v>78</v>
      </c>
      <c r="X21" s="63"/>
      <c r="Y21" s="63"/>
    </row>
    <row r="22" spans="1:25" ht="21" customHeight="1" x14ac:dyDescent="0.2">
      <c r="A22" s="34">
        <v>14</v>
      </c>
      <c r="B22" s="17" t="s">
        <v>41</v>
      </c>
      <c r="C22" s="75">
        <v>160</v>
      </c>
      <c r="D22" s="46">
        <f>'Mau 1-1'!D22</f>
        <v>158</v>
      </c>
      <c r="E22" s="75"/>
      <c r="F22" s="75">
        <v>2</v>
      </c>
      <c r="G22" s="46">
        <v>81</v>
      </c>
      <c r="H22" s="125">
        <f t="shared" si="1"/>
        <v>0.51265822784810122</v>
      </c>
      <c r="I22" s="75">
        <v>0</v>
      </c>
      <c r="J22" s="126">
        <f t="shared" si="2"/>
        <v>0</v>
      </c>
      <c r="K22" s="75">
        <v>0</v>
      </c>
      <c r="L22" s="126">
        <f t="shared" si="3"/>
        <v>0</v>
      </c>
      <c r="M22" s="77">
        <f>N22+O22</f>
        <v>2</v>
      </c>
      <c r="N22" s="78">
        <v>1</v>
      </c>
      <c r="O22" s="79">
        <v>1</v>
      </c>
      <c r="P22" s="126">
        <f t="shared" si="8"/>
        <v>1.2658227848101266E-2</v>
      </c>
      <c r="Q22" s="75">
        <v>0</v>
      </c>
      <c r="R22" s="126">
        <f t="shared" si="5"/>
        <v>0</v>
      </c>
      <c r="S22" s="75">
        <v>0</v>
      </c>
      <c r="T22" s="126">
        <f t="shared" si="6"/>
        <v>0</v>
      </c>
      <c r="U22" s="75">
        <v>0</v>
      </c>
      <c r="V22" s="126">
        <f t="shared" si="7"/>
        <v>0</v>
      </c>
      <c r="W22" s="62"/>
      <c r="X22" s="63"/>
      <c r="Y22" s="63"/>
    </row>
    <row r="23" spans="1:25" ht="21" customHeight="1" x14ac:dyDescent="0.2">
      <c r="A23" s="34">
        <v>15</v>
      </c>
      <c r="B23" s="17" t="s">
        <v>36</v>
      </c>
      <c r="C23" s="75">
        <v>347</v>
      </c>
      <c r="D23" s="46">
        <v>346</v>
      </c>
      <c r="E23" s="75"/>
      <c r="F23" s="75">
        <v>1</v>
      </c>
      <c r="G23" s="46">
        <v>155</v>
      </c>
      <c r="H23" s="125">
        <f t="shared" si="1"/>
        <v>0.44797687861271679</v>
      </c>
      <c r="I23" s="75"/>
      <c r="J23" s="126">
        <f t="shared" si="2"/>
        <v>0</v>
      </c>
      <c r="K23" s="75"/>
      <c r="L23" s="126">
        <f t="shared" si="3"/>
        <v>0</v>
      </c>
      <c r="M23" s="77">
        <v>0</v>
      </c>
      <c r="N23" s="78"/>
      <c r="O23" s="79"/>
      <c r="P23" s="126">
        <f t="shared" si="8"/>
        <v>0</v>
      </c>
      <c r="Q23" s="75"/>
      <c r="R23" s="126">
        <f t="shared" si="5"/>
        <v>0</v>
      </c>
      <c r="S23" s="75">
        <v>1</v>
      </c>
      <c r="T23" s="126">
        <f t="shared" si="6"/>
        <v>2.8901734104046241E-3</v>
      </c>
      <c r="U23" s="75">
        <v>4</v>
      </c>
      <c r="V23" s="126">
        <f t="shared" si="7"/>
        <v>1.1560693641618497E-2</v>
      </c>
      <c r="W23" s="127" t="s">
        <v>76</v>
      </c>
      <c r="X23" s="63"/>
      <c r="Y23" s="63"/>
    </row>
    <row r="24" spans="1:25" ht="21" customHeight="1" x14ac:dyDescent="0.2">
      <c r="A24" s="34">
        <v>16</v>
      </c>
      <c r="B24" s="17" t="s">
        <v>20</v>
      </c>
      <c r="C24" s="75">
        <v>260</v>
      </c>
      <c r="D24" s="46">
        <f>'Mau 1-1'!D24</f>
        <v>259</v>
      </c>
      <c r="E24" s="75"/>
      <c r="F24" s="75">
        <v>1</v>
      </c>
      <c r="G24" s="46">
        <v>132</v>
      </c>
      <c r="H24" s="125">
        <f t="shared" si="1"/>
        <v>0.50965250965250963</v>
      </c>
      <c r="I24" s="75">
        <v>1</v>
      </c>
      <c r="J24" s="126">
        <f t="shared" si="2"/>
        <v>3.8610038610038611E-3</v>
      </c>
      <c r="K24" s="75">
        <v>0</v>
      </c>
      <c r="L24" s="126">
        <f t="shared" si="3"/>
        <v>0</v>
      </c>
      <c r="M24" s="77">
        <f t="shared" ref="M24:M30" si="9">N24+O24</f>
        <v>1</v>
      </c>
      <c r="N24" s="78">
        <v>1</v>
      </c>
      <c r="O24" s="79"/>
      <c r="P24" s="126">
        <f t="shared" si="8"/>
        <v>3.8610038610038611E-3</v>
      </c>
      <c r="Q24" s="75">
        <v>0</v>
      </c>
      <c r="R24" s="126">
        <f t="shared" si="5"/>
        <v>0</v>
      </c>
      <c r="S24" s="75">
        <v>0</v>
      </c>
      <c r="T24" s="126">
        <f t="shared" si="6"/>
        <v>0</v>
      </c>
      <c r="U24" s="75">
        <v>3</v>
      </c>
      <c r="V24" s="126">
        <f t="shared" si="7"/>
        <v>1.1583011583011582E-2</v>
      </c>
      <c r="W24" s="62"/>
    </row>
    <row r="25" spans="1:25" ht="21" customHeight="1" x14ac:dyDescent="0.2">
      <c r="A25" s="34">
        <v>17</v>
      </c>
      <c r="B25" s="17" t="s">
        <v>21</v>
      </c>
      <c r="C25" s="75">
        <v>272</v>
      </c>
      <c r="D25" s="46">
        <v>272</v>
      </c>
      <c r="E25" s="75">
        <v>0</v>
      </c>
      <c r="F25" s="75">
        <v>0</v>
      </c>
      <c r="G25" s="46">
        <v>139</v>
      </c>
      <c r="H25" s="125">
        <f t="shared" si="1"/>
        <v>0.51102941176470584</v>
      </c>
      <c r="I25" s="75">
        <v>2</v>
      </c>
      <c r="J25" s="126">
        <f t="shared" si="2"/>
        <v>7.3529411764705881E-3</v>
      </c>
      <c r="K25" s="75"/>
      <c r="L25" s="126">
        <f t="shared" si="3"/>
        <v>0</v>
      </c>
      <c r="M25" s="77">
        <v>1</v>
      </c>
      <c r="N25" s="78"/>
      <c r="O25" s="79">
        <v>1</v>
      </c>
      <c r="P25" s="126">
        <f t="shared" si="8"/>
        <v>3.6764705882352941E-3</v>
      </c>
      <c r="Q25" s="75">
        <v>1</v>
      </c>
      <c r="R25" s="126">
        <f t="shared" si="5"/>
        <v>3.6764705882352941E-3</v>
      </c>
      <c r="S25" s="75"/>
      <c r="T25" s="126">
        <f t="shared" si="6"/>
        <v>0</v>
      </c>
      <c r="U25" s="75">
        <v>4</v>
      </c>
      <c r="V25" s="126">
        <f t="shared" si="7"/>
        <v>1.4705882352941176E-2</v>
      </c>
      <c r="W25" s="62"/>
    </row>
    <row r="26" spans="1:25" ht="21" customHeight="1" x14ac:dyDescent="0.2">
      <c r="A26" s="34">
        <v>18</v>
      </c>
      <c r="B26" s="17" t="s">
        <v>33</v>
      </c>
      <c r="C26" s="75">
        <v>236</v>
      </c>
      <c r="D26" s="46">
        <f>'Mau 1-1'!D26</f>
        <v>236</v>
      </c>
      <c r="E26" s="75">
        <v>0</v>
      </c>
      <c r="F26" s="75">
        <v>0</v>
      </c>
      <c r="G26" s="46">
        <v>113</v>
      </c>
      <c r="H26" s="125">
        <f t="shared" si="1"/>
        <v>0.4788135593220339</v>
      </c>
      <c r="I26" s="75">
        <v>1</v>
      </c>
      <c r="J26" s="126">
        <f t="shared" si="2"/>
        <v>4.2372881355932203E-3</v>
      </c>
      <c r="K26" s="75">
        <v>0</v>
      </c>
      <c r="L26" s="126">
        <f t="shared" si="3"/>
        <v>0</v>
      </c>
      <c r="M26" s="77">
        <f>N26+O26</f>
        <v>0</v>
      </c>
      <c r="N26" s="78">
        <v>0</v>
      </c>
      <c r="O26" s="79">
        <v>0</v>
      </c>
      <c r="P26" s="126">
        <f t="shared" si="8"/>
        <v>0</v>
      </c>
      <c r="Q26" s="75">
        <v>0</v>
      </c>
      <c r="R26" s="126">
        <f t="shared" si="5"/>
        <v>0</v>
      </c>
      <c r="S26" s="75">
        <v>0</v>
      </c>
      <c r="T26" s="126">
        <f t="shared" si="6"/>
        <v>0</v>
      </c>
      <c r="U26" s="75">
        <v>0</v>
      </c>
      <c r="V26" s="126">
        <f t="shared" si="7"/>
        <v>0</v>
      </c>
      <c r="W26" s="62"/>
      <c r="X26" s="63"/>
      <c r="Y26" s="63"/>
    </row>
    <row r="27" spans="1:25" ht="21" customHeight="1" x14ac:dyDescent="0.2">
      <c r="A27" s="34">
        <v>19</v>
      </c>
      <c r="B27" s="17" t="s">
        <v>35</v>
      </c>
      <c r="C27" s="75">
        <v>269</v>
      </c>
      <c r="D27" s="46">
        <f>'Mau 1-1'!D27</f>
        <v>269</v>
      </c>
      <c r="E27" s="75">
        <v>1</v>
      </c>
      <c r="F27" s="75">
        <v>1</v>
      </c>
      <c r="G27" s="46">
        <v>115</v>
      </c>
      <c r="H27" s="125">
        <f t="shared" si="1"/>
        <v>0.42750929368029739</v>
      </c>
      <c r="I27" s="75">
        <v>0</v>
      </c>
      <c r="J27" s="126">
        <f t="shared" si="2"/>
        <v>0</v>
      </c>
      <c r="K27" s="75">
        <v>0</v>
      </c>
      <c r="L27" s="126">
        <f t="shared" si="3"/>
        <v>0</v>
      </c>
      <c r="M27" s="77">
        <f>N27+O27</f>
        <v>0</v>
      </c>
      <c r="N27" s="78"/>
      <c r="O27" s="79"/>
      <c r="P27" s="126">
        <f t="shared" si="8"/>
        <v>0</v>
      </c>
      <c r="Q27" s="75">
        <v>1</v>
      </c>
      <c r="R27" s="126">
        <f t="shared" si="5"/>
        <v>3.7174721189591076E-3</v>
      </c>
      <c r="S27" s="75">
        <v>1</v>
      </c>
      <c r="T27" s="126">
        <f t="shared" si="6"/>
        <v>3.7174721189591076E-3</v>
      </c>
      <c r="U27" s="75">
        <v>1</v>
      </c>
      <c r="V27" s="126">
        <f t="shared" si="7"/>
        <v>3.7174721189591076E-3</v>
      </c>
      <c r="W27" s="62"/>
      <c r="X27" s="63"/>
      <c r="Y27" s="63"/>
    </row>
    <row r="28" spans="1:25" ht="21" customHeight="1" x14ac:dyDescent="0.2">
      <c r="A28" s="34">
        <v>20</v>
      </c>
      <c r="B28" s="17" t="s">
        <v>24</v>
      </c>
      <c r="C28" s="75">
        <v>119</v>
      </c>
      <c r="D28" s="46">
        <f>'Mau 1-1'!D28</f>
        <v>120</v>
      </c>
      <c r="E28" s="75">
        <v>1</v>
      </c>
      <c r="F28" s="75"/>
      <c r="G28" s="46">
        <v>48</v>
      </c>
      <c r="H28" s="125">
        <f t="shared" si="1"/>
        <v>0.4</v>
      </c>
      <c r="I28" s="75">
        <v>0</v>
      </c>
      <c r="J28" s="126">
        <f t="shared" si="2"/>
        <v>0</v>
      </c>
      <c r="K28" s="75">
        <v>0</v>
      </c>
      <c r="L28" s="126">
        <f t="shared" si="3"/>
        <v>0</v>
      </c>
      <c r="M28" s="77"/>
      <c r="N28" s="78">
        <v>0</v>
      </c>
      <c r="O28" s="79">
        <v>0</v>
      </c>
      <c r="P28" s="126">
        <f t="shared" si="8"/>
        <v>0</v>
      </c>
      <c r="Q28" s="75">
        <v>1</v>
      </c>
      <c r="R28" s="126">
        <f t="shared" si="5"/>
        <v>8.3333333333333332E-3</v>
      </c>
      <c r="S28" s="75">
        <v>0</v>
      </c>
      <c r="T28" s="126">
        <f t="shared" si="6"/>
        <v>0</v>
      </c>
      <c r="U28" s="75">
        <v>0</v>
      </c>
      <c r="V28" s="126">
        <f t="shared" si="7"/>
        <v>0</v>
      </c>
      <c r="W28" s="62"/>
    </row>
    <row r="29" spans="1:25" ht="21" customHeight="1" x14ac:dyDescent="0.2">
      <c r="A29" s="34">
        <v>21</v>
      </c>
      <c r="B29" s="17" t="s">
        <v>23</v>
      </c>
      <c r="C29" s="75">
        <v>382</v>
      </c>
      <c r="D29" s="46">
        <f>'Mau 1-1'!D29</f>
        <v>382</v>
      </c>
      <c r="E29" s="75"/>
      <c r="F29" s="75"/>
      <c r="G29" s="46">
        <v>173</v>
      </c>
      <c r="H29" s="125">
        <f t="shared" si="1"/>
        <v>0.45287958115183247</v>
      </c>
      <c r="I29" s="75"/>
      <c r="J29" s="126">
        <f t="shared" si="2"/>
        <v>0</v>
      </c>
      <c r="K29" s="75"/>
      <c r="L29" s="126">
        <f t="shared" si="3"/>
        <v>0</v>
      </c>
      <c r="M29" s="77">
        <f>N29+O29</f>
        <v>0</v>
      </c>
      <c r="N29" s="78"/>
      <c r="O29" s="79"/>
      <c r="P29" s="126">
        <f t="shared" si="8"/>
        <v>0</v>
      </c>
      <c r="Q29" s="75"/>
      <c r="R29" s="126">
        <f t="shared" si="5"/>
        <v>0</v>
      </c>
      <c r="S29" s="75"/>
      <c r="T29" s="126">
        <f t="shared" si="6"/>
        <v>0</v>
      </c>
      <c r="U29" s="75"/>
      <c r="V29" s="126">
        <f t="shared" si="7"/>
        <v>0</v>
      </c>
      <c r="W29" s="62"/>
    </row>
    <row r="30" spans="1:25" ht="21" customHeight="1" x14ac:dyDescent="0.2">
      <c r="A30" s="34">
        <v>22</v>
      </c>
      <c r="B30" s="17" t="s">
        <v>29</v>
      </c>
      <c r="C30" s="75">
        <v>197</v>
      </c>
      <c r="D30" s="46">
        <f>'Mau 1-1'!D30</f>
        <v>192</v>
      </c>
      <c r="E30" s="75"/>
      <c r="F30" s="75">
        <v>5</v>
      </c>
      <c r="G30" s="46">
        <v>94</v>
      </c>
      <c r="H30" s="125">
        <f t="shared" si="1"/>
        <v>0.48958333333333331</v>
      </c>
      <c r="I30" s="75"/>
      <c r="J30" s="126">
        <f t="shared" si="2"/>
        <v>0</v>
      </c>
      <c r="K30" s="75">
        <v>1</v>
      </c>
      <c r="L30" s="126">
        <f t="shared" si="3"/>
        <v>5.208333333333333E-3</v>
      </c>
      <c r="M30" s="77">
        <f t="shared" si="9"/>
        <v>3</v>
      </c>
      <c r="N30" s="78"/>
      <c r="O30" s="79">
        <v>3</v>
      </c>
      <c r="P30" s="126">
        <f t="shared" si="8"/>
        <v>1.5625E-2</v>
      </c>
      <c r="Q30" s="75"/>
      <c r="R30" s="126">
        <f t="shared" si="5"/>
        <v>0</v>
      </c>
      <c r="S30" s="75"/>
      <c r="T30" s="126">
        <f t="shared" si="6"/>
        <v>0</v>
      </c>
      <c r="U30" s="75"/>
      <c r="V30" s="126">
        <f t="shared" si="7"/>
        <v>0</v>
      </c>
      <c r="W30" s="128" t="s">
        <v>75</v>
      </c>
    </row>
    <row r="31" spans="1:25" ht="21" customHeight="1" x14ac:dyDescent="0.2">
      <c r="A31" s="34">
        <v>23</v>
      </c>
      <c r="B31" s="17" t="s">
        <v>22</v>
      </c>
      <c r="C31" s="75">
        <v>379</v>
      </c>
      <c r="D31" s="46">
        <f>'Mau 1-1'!D31</f>
        <v>377</v>
      </c>
      <c r="E31" s="75"/>
      <c r="F31" s="75">
        <v>2</v>
      </c>
      <c r="G31" s="46">
        <v>175</v>
      </c>
      <c r="H31" s="125">
        <f t="shared" si="1"/>
        <v>0.46419098143236076</v>
      </c>
      <c r="I31" s="75"/>
      <c r="J31" s="126">
        <f t="shared" si="2"/>
        <v>0</v>
      </c>
      <c r="K31" s="75"/>
      <c r="L31" s="126">
        <f t="shared" si="3"/>
        <v>0</v>
      </c>
      <c r="M31" s="77">
        <v>1</v>
      </c>
      <c r="N31" s="78"/>
      <c r="O31" s="79">
        <v>1</v>
      </c>
      <c r="P31" s="126">
        <f t="shared" si="8"/>
        <v>2.6525198938992041E-3</v>
      </c>
      <c r="Q31" s="75"/>
      <c r="R31" s="126">
        <f t="shared" si="5"/>
        <v>0</v>
      </c>
      <c r="S31" s="75">
        <v>1</v>
      </c>
      <c r="T31" s="126">
        <f t="shared" si="6"/>
        <v>2.6525198938992041E-3</v>
      </c>
      <c r="U31" s="75"/>
      <c r="V31" s="126">
        <f t="shared" si="7"/>
        <v>0</v>
      </c>
      <c r="W31" s="62" t="s">
        <v>74</v>
      </c>
    </row>
    <row r="32" spans="1:25" ht="21" customHeight="1" x14ac:dyDescent="0.2">
      <c r="A32" s="34">
        <v>24</v>
      </c>
      <c r="B32" s="17" t="s">
        <v>47</v>
      </c>
      <c r="C32" s="75">
        <v>568</v>
      </c>
      <c r="D32" s="46">
        <f>'Mau 1-1'!D32</f>
        <v>567</v>
      </c>
      <c r="E32" s="75"/>
      <c r="F32" s="75">
        <v>1</v>
      </c>
      <c r="G32" s="46">
        <v>297</v>
      </c>
      <c r="H32" s="125">
        <f t="shared" si="1"/>
        <v>0.52380952380952384</v>
      </c>
      <c r="I32" s="75">
        <v>0</v>
      </c>
      <c r="J32" s="126">
        <f t="shared" si="2"/>
        <v>0</v>
      </c>
      <c r="K32" s="75">
        <v>0</v>
      </c>
      <c r="L32" s="126">
        <f t="shared" si="3"/>
        <v>0</v>
      </c>
      <c r="M32" s="77">
        <v>1</v>
      </c>
      <c r="N32" s="78"/>
      <c r="O32" s="79">
        <v>1</v>
      </c>
      <c r="P32" s="126">
        <f t="shared" si="8"/>
        <v>1.7636684303350969E-3</v>
      </c>
      <c r="Q32" s="75">
        <v>0</v>
      </c>
      <c r="R32" s="126">
        <f t="shared" si="5"/>
        <v>0</v>
      </c>
      <c r="S32" s="75">
        <v>0</v>
      </c>
      <c r="T32" s="126">
        <f t="shared" si="6"/>
        <v>0</v>
      </c>
      <c r="U32" s="75">
        <v>0</v>
      </c>
      <c r="V32" s="126">
        <f t="shared" si="7"/>
        <v>0</v>
      </c>
      <c r="W32" s="62" t="s">
        <v>81</v>
      </c>
    </row>
    <row r="33" spans="1:25" ht="21" customHeight="1" x14ac:dyDescent="0.2">
      <c r="A33" s="34">
        <v>25</v>
      </c>
      <c r="B33" s="17" t="s">
        <v>34</v>
      </c>
      <c r="C33" s="75">
        <v>645</v>
      </c>
      <c r="D33" s="46">
        <f>'Mau 1-1'!D33</f>
        <v>644</v>
      </c>
      <c r="E33" s="75"/>
      <c r="F33" s="75">
        <v>1</v>
      </c>
      <c r="G33" s="46">
        <v>311</v>
      </c>
      <c r="H33" s="125">
        <f t="shared" si="1"/>
        <v>0.48291925465838509</v>
      </c>
      <c r="I33" s="75">
        <v>0</v>
      </c>
      <c r="J33" s="126">
        <f t="shared" si="2"/>
        <v>0</v>
      </c>
      <c r="K33" s="75">
        <v>1</v>
      </c>
      <c r="L33" s="126">
        <f t="shared" si="3"/>
        <v>1.5527950310559005E-3</v>
      </c>
      <c r="M33" s="77">
        <v>1</v>
      </c>
      <c r="N33" s="78"/>
      <c r="O33" s="79">
        <v>1</v>
      </c>
      <c r="P33" s="126">
        <f t="shared" si="8"/>
        <v>1.5527950310559005E-3</v>
      </c>
      <c r="Q33" s="75">
        <v>0</v>
      </c>
      <c r="R33" s="126">
        <f t="shared" si="5"/>
        <v>0</v>
      </c>
      <c r="S33" s="75">
        <v>0</v>
      </c>
      <c r="T33" s="126">
        <f t="shared" si="6"/>
        <v>0</v>
      </c>
      <c r="U33" s="75">
        <v>3</v>
      </c>
      <c r="V33" s="126">
        <f t="shared" si="7"/>
        <v>4.658385093167702E-3</v>
      </c>
      <c r="W33" s="62"/>
      <c r="X33" s="63"/>
      <c r="Y33" s="63"/>
    </row>
    <row r="34" spans="1:25" ht="21" customHeight="1" x14ac:dyDescent="0.2">
      <c r="A34" s="34">
        <v>26</v>
      </c>
      <c r="B34" s="17" t="s">
        <v>95</v>
      </c>
      <c r="C34" s="75">
        <v>202</v>
      </c>
      <c r="D34" s="46">
        <f>'Mau 1-1'!D34</f>
        <v>200</v>
      </c>
      <c r="E34" s="75"/>
      <c r="F34" s="75">
        <v>2</v>
      </c>
      <c r="G34" s="46">
        <v>88</v>
      </c>
      <c r="H34" s="125">
        <f t="shared" si="1"/>
        <v>0.44</v>
      </c>
      <c r="I34" s="75">
        <v>0</v>
      </c>
      <c r="J34" s="126">
        <f t="shared" si="2"/>
        <v>0</v>
      </c>
      <c r="K34" s="75">
        <v>0</v>
      </c>
      <c r="L34" s="126">
        <f t="shared" si="3"/>
        <v>0</v>
      </c>
      <c r="M34" s="77">
        <v>4</v>
      </c>
      <c r="N34" s="78">
        <v>1</v>
      </c>
      <c r="O34" s="79">
        <v>3</v>
      </c>
      <c r="P34" s="126">
        <f t="shared" si="8"/>
        <v>0.02</v>
      </c>
      <c r="Q34" s="75">
        <v>2</v>
      </c>
      <c r="R34" s="126">
        <f t="shared" si="5"/>
        <v>0.01</v>
      </c>
      <c r="S34" s="75">
        <v>0</v>
      </c>
      <c r="T34" s="126">
        <f t="shared" si="6"/>
        <v>0</v>
      </c>
      <c r="U34" s="75">
        <v>7</v>
      </c>
      <c r="V34" s="126">
        <f t="shared" si="7"/>
        <v>3.5000000000000003E-2</v>
      </c>
      <c r="W34" s="62" t="s">
        <v>80</v>
      </c>
      <c r="X34" s="63"/>
      <c r="Y34" s="63"/>
    </row>
    <row r="35" spans="1:25" ht="21" customHeight="1" x14ac:dyDescent="0.2">
      <c r="A35" s="34">
        <v>27</v>
      </c>
      <c r="B35" s="17" t="s">
        <v>45</v>
      </c>
      <c r="C35" s="75">
        <v>224</v>
      </c>
      <c r="D35" s="46">
        <f>'Mau 1-1'!D35</f>
        <v>223</v>
      </c>
      <c r="E35" s="75"/>
      <c r="F35" s="75">
        <v>1</v>
      </c>
      <c r="G35" s="46">
        <v>112</v>
      </c>
      <c r="H35" s="125">
        <f t="shared" si="1"/>
        <v>0.50224215246636772</v>
      </c>
      <c r="I35" s="75"/>
      <c r="J35" s="126">
        <f t="shared" si="2"/>
        <v>0</v>
      </c>
      <c r="K35" s="75"/>
      <c r="L35" s="126">
        <f t="shared" si="3"/>
        <v>0</v>
      </c>
      <c r="M35" s="77">
        <f>N35+O35</f>
        <v>1</v>
      </c>
      <c r="N35" s="78"/>
      <c r="O35" s="79">
        <v>1</v>
      </c>
      <c r="P35" s="126">
        <f t="shared" si="8"/>
        <v>4.4843049327354259E-3</v>
      </c>
      <c r="Q35" s="75"/>
      <c r="R35" s="126">
        <f t="shared" si="5"/>
        <v>0</v>
      </c>
      <c r="S35" s="75"/>
      <c r="T35" s="126">
        <f t="shared" si="6"/>
        <v>0</v>
      </c>
      <c r="U35" s="75">
        <v>2</v>
      </c>
      <c r="V35" s="126">
        <f t="shared" si="7"/>
        <v>8.9686098654708519E-3</v>
      </c>
      <c r="W35" s="62" t="s">
        <v>79</v>
      </c>
      <c r="X35" s="63"/>
      <c r="Y35" s="63"/>
    </row>
    <row r="36" spans="1:25" s="69" customFormat="1" ht="21" customHeight="1" x14ac:dyDescent="0.2">
      <c r="A36" s="59"/>
      <c r="B36" s="46" t="s">
        <v>82</v>
      </c>
      <c r="C36" s="58">
        <f>SUM(C9:C35)</f>
        <v>9007</v>
      </c>
      <c r="D36" s="58">
        <f t="shared" ref="D36:G36" si="10">SUM(D9:D35)</f>
        <v>8982</v>
      </c>
      <c r="E36" s="58">
        <f t="shared" si="10"/>
        <v>7</v>
      </c>
      <c r="F36" s="58">
        <f t="shared" si="10"/>
        <v>32</v>
      </c>
      <c r="G36" s="58">
        <f t="shared" si="10"/>
        <v>4004</v>
      </c>
      <c r="H36" s="125">
        <f t="shared" si="1"/>
        <v>0.44578044978846582</v>
      </c>
      <c r="I36" s="58">
        <f t="shared" ref="I36:U36" si="11">SUM(I9:I35)</f>
        <v>9</v>
      </c>
      <c r="J36" s="126">
        <f t="shared" si="2"/>
        <v>1.002004008016032E-3</v>
      </c>
      <c r="K36" s="58">
        <f t="shared" si="11"/>
        <v>4</v>
      </c>
      <c r="L36" s="126">
        <f t="shared" si="3"/>
        <v>4.4533511467379205E-4</v>
      </c>
      <c r="M36" s="58">
        <f t="shared" si="11"/>
        <v>28</v>
      </c>
      <c r="N36" s="58">
        <f t="shared" si="11"/>
        <v>5</v>
      </c>
      <c r="O36" s="58">
        <f t="shared" si="11"/>
        <v>23</v>
      </c>
      <c r="P36" s="126">
        <f t="shared" si="8"/>
        <v>3.1173458027165444E-3</v>
      </c>
      <c r="Q36" s="58">
        <f t="shared" si="11"/>
        <v>15</v>
      </c>
      <c r="R36" s="126">
        <f t="shared" si="5"/>
        <v>1.6700066800267202E-3</v>
      </c>
      <c r="S36" s="58">
        <f t="shared" si="11"/>
        <v>9</v>
      </c>
      <c r="T36" s="126">
        <f t="shared" si="6"/>
        <v>1.002004008016032E-3</v>
      </c>
      <c r="U36" s="58">
        <f t="shared" si="11"/>
        <v>55</v>
      </c>
      <c r="V36" s="126">
        <f t="shared" si="7"/>
        <v>6.1233578267646405E-3</v>
      </c>
      <c r="W36" s="46"/>
    </row>
  </sheetData>
  <mergeCells count="38">
    <mergeCell ref="A6:A8"/>
    <mergeCell ref="I7:I8"/>
    <mergeCell ref="A1:G1"/>
    <mergeCell ref="H1:W1"/>
    <mergeCell ref="H2:W2"/>
    <mergeCell ref="A2:G2"/>
    <mergeCell ref="S6:T6"/>
    <mergeCell ref="U6:V6"/>
    <mergeCell ref="A3:E3"/>
    <mergeCell ref="V3:W3"/>
    <mergeCell ref="A4:W4"/>
    <mergeCell ref="B6:B8"/>
    <mergeCell ref="C6:D6"/>
    <mergeCell ref="E6:F6"/>
    <mergeCell ref="I6:J6"/>
    <mergeCell ref="K6:L6"/>
    <mergeCell ref="G6:H6"/>
    <mergeCell ref="J7:J8"/>
    <mergeCell ref="K7:K8"/>
    <mergeCell ref="L7:L8"/>
    <mergeCell ref="H7:H8"/>
    <mergeCell ref="C7:C8"/>
    <mergeCell ref="D7:D8"/>
    <mergeCell ref="E7:E8"/>
    <mergeCell ref="F7:F8"/>
    <mergeCell ref="G7:G8"/>
    <mergeCell ref="R7:R8"/>
    <mergeCell ref="N7:O7"/>
    <mergeCell ref="S7:S8"/>
    <mergeCell ref="T7:T8"/>
    <mergeCell ref="W6:W8"/>
    <mergeCell ref="U7:U8"/>
    <mergeCell ref="V7:V8"/>
    <mergeCell ref="M6:P6"/>
    <mergeCell ref="Q6:R6"/>
    <mergeCell ref="Q7:Q8"/>
    <mergeCell ref="P7:P8"/>
    <mergeCell ref="M7:M8"/>
  </mergeCells>
  <phoneticPr fontId="0" type="noConversion"/>
  <pageMargins left="0.49" right="0.57999999999999996" top="0.17" bottom="0.18" header="0.17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topLeftCell="A4" workbookViewId="0">
      <selection activeCell="AB11" sqref="AB11"/>
    </sheetView>
  </sheetViews>
  <sheetFormatPr defaultRowHeight="12.75" x14ac:dyDescent="0.2"/>
  <cols>
    <col min="1" max="1" width="4.5703125" style="13" customWidth="1"/>
    <col min="2" max="2" width="15.85546875" style="13" customWidth="1"/>
    <col min="3" max="3" width="6.140625" style="13" customWidth="1"/>
    <col min="4" max="4" width="5.140625" style="13" customWidth="1"/>
    <col min="5" max="5" width="7.140625" style="13" customWidth="1"/>
    <col min="6" max="6" width="6.5703125" style="13" customWidth="1"/>
    <col min="7" max="7" width="7.42578125" style="13" customWidth="1"/>
    <col min="8" max="8" width="5.85546875" style="13" customWidth="1"/>
    <col min="9" max="9" width="9" style="13" customWidth="1"/>
    <col min="10" max="10" width="5.28515625" style="13" customWidth="1"/>
    <col min="11" max="11" width="6" style="13" customWidth="1"/>
    <col min="12" max="12" width="4.7109375" style="13" customWidth="1"/>
    <col min="13" max="13" width="5.5703125" style="13" customWidth="1"/>
    <col min="14" max="14" width="6.28515625" style="13" customWidth="1"/>
    <col min="15" max="15" width="6.85546875" style="13" customWidth="1"/>
    <col min="16" max="16" width="6" style="13" customWidth="1"/>
    <col min="17" max="17" width="6.85546875" style="13" customWidth="1"/>
    <col min="18" max="18" width="4.5703125" style="13" customWidth="1"/>
    <col min="19" max="19" width="6.42578125" style="13" customWidth="1"/>
    <col min="20" max="20" width="4.42578125" style="13" customWidth="1"/>
    <col min="21" max="21" width="6.5703125" style="13" customWidth="1"/>
    <col min="22" max="16384" width="9.140625" style="13"/>
  </cols>
  <sheetData>
    <row r="1" spans="1:21" ht="17.25" x14ac:dyDescent="0.3">
      <c r="A1" s="159" t="s">
        <v>50</v>
      </c>
      <c r="B1" s="159"/>
      <c r="C1" s="159"/>
      <c r="D1" s="159"/>
      <c r="E1" s="159"/>
      <c r="F1" s="160" t="s">
        <v>1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6.5" x14ac:dyDescent="0.25">
      <c r="A2" s="162" t="s">
        <v>51</v>
      </c>
      <c r="B2" s="162"/>
      <c r="C2" s="162"/>
      <c r="D2" s="162"/>
      <c r="E2" s="162"/>
      <c r="F2" s="161" t="s">
        <v>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9.75" customHeight="1" x14ac:dyDescent="0.25">
      <c r="A3" s="163"/>
      <c r="B3" s="163"/>
      <c r="C3" s="163"/>
      <c r="D3" s="163"/>
      <c r="E3" s="16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64"/>
      <c r="U3" s="164"/>
    </row>
    <row r="4" spans="1:21" ht="20.25" x14ac:dyDescent="0.35">
      <c r="A4" s="154" t="s">
        <v>83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8.75" x14ac:dyDescent="0.2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5" x14ac:dyDescent="0.2">
      <c r="A6" s="157" t="s">
        <v>5</v>
      </c>
      <c r="B6" s="157" t="s">
        <v>6</v>
      </c>
      <c r="C6" s="157" t="s">
        <v>85</v>
      </c>
      <c r="D6" s="156" t="s">
        <v>86</v>
      </c>
      <c r="E6" s="156"/>
      <c r="F6" s="156"/>
      <c r="G6" s="156"/>
      <c r="H6" s="156"/>
      <c r="I6" s="156"/>
      <c r="J6" s="156"/>
      <c r="K6" s="156"/>
      <c r="L6" s="156"/>
      <c r="M6" s="156"/>
      <c r="N6" s="156" t="s">
        <v>87</v>
      </c>
      <c r="O6" s="156"/>
      <c r="P6" s="156"/>
      <c r="Q6" s="156"/>
      <c r="R6" s="156"/>
      <c r="S6" s="156"/>
      <c r="T6" s="156"/>
      <c r="U6" s="156"/>
    </row>
    <row r="7" spans="1:21" ht="15" x14ac:dyDescent="0.2">
      <c r="A7" s="157"/>
      <c r="B7" s="157"/>
      <c r="C7" s="157"/>
      <c r="D7" s="157" t="s">
        <v>88</v>
      </c>
      <c r="E7" s="157"/>
      <c r="F7" s="157" t="s">
        <v>89</v>
      </c>
      <c r="G7" s="157"/>
      <c r="H7" s="158" t="s">
        <v>90</v>
      </c>
      <c r="I7" s="158"/>
      <c r="J7" s="157" t="s">
        <v>91</v>
      </c>
      <c r="K7" s="157"/>
      <c r="L7" s="156" t="s">
        <v>92</v>
      </c>
      <c r="M7" s="156"/>
      <c r="N7" s="157" t="s">
        <v>93</v>
      </c>
      <c r="O7" s="157"/>
      <c r="P7" s="157" t="s">
        <v>89</v>
      </c>
      <c r="Q7" s="157"/>
      <c r="R7" s="158" t="s">
        <v>90</v>
      </c>
      <c r="S7" s="158"/>
      <c r="T7" s="157" t="s">
        <v>91</v>
      </c>
      <c r="U7" s="157"/>
    </row>
    <row r="8" spans="1:21" ht="20.25" customHeight="1" x14ac:dyDescent="0.2">
      <c r="A8" s="157"/>
      <c r="B8" s="157"/>
      <c r="C8" s="157"/>
      <c r="D8" s="31" t="s">
        <v>68</v>
      </c>
      <c r="E8" s="31" t="s">
        <v>69</v>
      </c>
      <c r="F8" s="31" t="s">
        <v>68</v>
      </c>
      <c r="G8" s="31" t="s">
        <v>69</v>
      </c>
      <c r="H8" s="31" t="s">
        <v>68</v>
      </c>
      <c r="I8" s="31" t="s">
        <v>69</v>
      </c>
      <c r="J8" s="31" t="s">
        <v>68</v>
      </c>
      <c r="K8" s="31" t="s">
        <v>69</v>
      </c>
      <c r="L8" s="31" t="s">
        <v>68</v>
      </c>
      <c r="M8" s="31" t="s">
        <v>69</v>
      </c>
      <c r="N8" s="31" t="s">
        <v>68</v>
      </c>
      <c r="O8" s="31" t="s">
        <v>69</v>
      </c>
      <c r="P8" s="31" t="s">
        <v>68</v>
      </c>
      <c r="Q8" s="31" t="s">
        <v>69</v>
      </c>
      <c r="R8" s="31" t="s">
        <v>68</v>
      </c>
      <c r="S8" s="31" t="s">
        <v>69</v>
      </c>
      <c r="T8" s="31" t="s">
        <v>68</v>
      </c>
      <c r="U8" s="31" t="s">
        <v>69</v>
      </c>
    </row>
    <row r="9" spans="1:21" s="43" customFormat="1" ht="17.25" customHeight="1" x14ac:dyDescent="0.25">
      <c r="A9" s="34">
        <v>1</v>
      </c>
      <c r="B9" s="17" t="s">
        <v>44</v>
      </c>
      <c r="C9" s="34">
        <v>81</v>
      </c>
      <c r="D9" s="75">
        <v>2</v>
      </c>
      <c r="E9" s="76">
        <f t="shared" ref="E9:E17" si="0">D9/C9*100</f>
        <v>2.4691358024691357</v>
      </c>
      <c r="F9" s="75">
        <v>43</v>
      </c>
      <c r="G9" s="76">
        <f t="shared" ref="G9:G17" si="1">F9/C9*100</f>
        <v>53.086419753086425</v>
      </c>
      <c r="H9" s="75">
        <v>30</v>
      </c>
      <c r="I9" s="76">
        <f t="shared" ref="I9:I17" si="2">H9/C9*100</f>
        <v>37.037037037037038</v>
      </c>
      <c r="J9" s="75">
        <v>6</v>
      </c>
      <c r="K9" s="76">
        <f t="shared" ref="K9:K17" si="3">J9/C9*100</f>
        <v>7.4074074074074066</v>
      </c>
      <c r="L9" s="75">
        <v>0</v>
      </c>
      <c r="M9" s="76">
        <f t="shared" ref="M9:M22" si="4">L9/C9*100</f>
        <v>0</v>
      </c>
      <c r="N9" s="84">
        <v>62</v>
      </c>
      <c r="O9" s="76">
        <f t="shared" ref="O9:O17" si="5">N9/C9*100</f>
        <v>76.543209876543202</v>
      </c>
      <c r="P9" s="75">
        <v>17</v>
      </c>
      <c r="Q9" s="76">
        <f t="shared" ref="Q9:Q17" si="6">P9/C9*100</f>
        <v>20.987654320987652</v>
      </c>
      <c r="R9" s="75">
        <v>2</v>
      </c>
      <c r="S9" s="76">
        <f t="shared" ref="S9:S17" si="7">R9/C9*100</f>
        <v>2.4691358024691357</v>
      </c>
      <c r="T9" s="75"/>
      <c r="U9" s="76">
        <f t="shared" ref="U9:U22" si="8">T9/C9*100</f>
        <v>0</v>
      </c>
    </row>
    <row r="10" spans="1:21" s="43" customFormat="1" ht="17.25" customHeight="1" x14ac:dyDescent="0.25">
      <c r="A10" s="34">
        <v>2</v>
      </c>
      <c r="B10" s="17" t="s">
        <v>27</v>
      </c>
      <c r="C10" s="34">
        <v>120</v>
      </c>
      <c r="D10" s="75">
        <v>10</v>
      </c>
      <c r="E10" s="76">
        <f t="shared" si="0"/>
        <v>8.3333333333333321</v>
      </c>
      <c r="F10" s="75">
        <v>64</v>
      </c>
      <c r="G10" s="76">
        <f t="shared" si="1"/>
        <v>53.333333333333336</v>
      </c>
      <c r="H10" s="75">
        <v>34</v>
      </c>
      <c r="I10" s="76">
        <f t="shared" si="2"/>
        <v>28.333333333333332</v>
      </c>
      <c r="J10" s="75">
        <v>12</v>
      </c>
      <c r="K10" s="76">
        <f t="shared" si="3"/>
        <v>10</v>
      </c>
      <c r="L10" s="75">
        <v>0</v>
      </c>
      <c r="M10" s="76">
        <f t="shared" si="4"/>
        <v>0</v>
      </c>
      <c r="N10" s="84">
        <v>112</v>
      </c>
      <c r="O10" s="76">
        <f t="shared" si="5"/>
        <v>93.333333333333329</v>
      </c>
      <c r="P10" s="75">
        <v>8</v>
      </c>
      <c r="Q10" s="76">
        <f t="shared" si="6"/>
        <v>6.666666666666667</v>
      </c>
      <c r="R10" s="75">
        <v>0</v>
      </c>
      <c r="S10" s="76">
        <f t="shared" si="7"/>
        <v>0</v>
      </c>
      <c r="T10" s="75">
        <v>0</v>
      </c>
      <c r="U10" s="76">
        <f t="shared" si="8"/>
        <v>0</v>
      </c>
    </row>
    <row r="11" spans="1:21" s="43" customFormat="1" ht="17.25" customHeight="1" x14ac:dyDescent="0.25">
      <c r="A11" s="34">
        <v>3</v>
      </c>
      <c r="B11" s="17" t="s">
        <v>30</v>
      </c>
      <c r="C11" s="34">
        <f>'Mau 1-1'!F11</f>
        <v>62</v>
      </c>
      <c r="D11" s="75">
        <v>5</v>
      </c>
      <c r="E11" s="76">
        <f t="shared" si="0"/>
        <v>8.064516129032258</v>
      </c>
      <c r="F11" s="75">
        <v>28</v>
      </c>
      <c r="G11" s="76">
        <f t="shared" si="1"/>
        <v>45.161290322580641</v>
      </c>
      <c r="H11" s="75">
        <v>24</v>
      </c>
      <c r="I11" s="76">
        <f t="shared" si="2"/>
        <v>38.70967741935484</v>
      </c>
      <c r="J11" s="75">
        <v>5</v>
      </c>
      <c r="K11" s="76">
        <f t="shared" si="3"/>
        <v>8.064516129032258</v>
      </c>
      <c r="L11" s="75">
        <v>0</v>
      </c>
      <c r="M11" s="76">
        <f t="shared" si="4"/>
        <v>0</v>
      </c>
      <c r="N11" s="84">
        <v>37</v>
      </c>
      <c r="O11" s="76">
        <f t="shared" si="5"/>
        <v>59.677419354838712</v>
      </c>
      <c r="P11" s="75">
        <v>23</v>
      </c>
      <c r="Q11" s="76">
        <f t="shared" si="6"/>
        <v>37.096774193548384</v>
      </c>
      <c r="R11" s="75">
        <v>2</v>
      </c>
      <c r="S11" s="76">
        <f t="shared" si="7"/>
        <v>3.225806451612903</v>
      </c>
      <c r="T11" s="75">
        <v>0</v>
      </c>
      <c r="U11" s="76">
        <f t="shared" si="8"/>
        <v>0</v>
      </c>
    </row>
    <row r="12" spans="1:21" s="43" customFormat="1" ht="17.25" customHeight="1" x14ac:dyDescent="0.25">
      <c r="A12" s="34">
        <v>4</v>
      </c>
      <c r="B12" s="17" t="s">
        <v>37</v>
      </c>
      <c r="C12" s="34">
        <v>130</v>
      </c>
      <c r="D12" s="75">
        <v>8</v>
      </c>
      <c r="E12" s="76">
        <f t="shared" si="0"/>
        <v>6.1538461538461542</v>
      </c>
      <c r="F12" s="75">
        <v>52</v>
      </c>
      <c r="G12" s="76">
        <f t="shared" si="1"/>
        <v>40</v>
      </c>
      <c r="H12" s="75">
        <v>51</v>
      </c>
      <c r="I12" s="76">
        <f t="shared" si="2"/>
        <v>39.230769230769234</v>
      </c>
      <c r="J12" s="75">
        <v>19</v>
      </c>
      <c r="K12" s="76">
        <f t="shared" si="3"/>
        <v>14.615384615384617</v>
      </c>
      <c r="L12" s="75">
        <v>0</v>
      </c>
      <c r="M12" s="76">
        <f t="shared" si="4"/>
        <v>0</v>
      </c>
      <c r="N12" s="84">
        <v>78</v>
      </c>
      <c r="O12" s="76">
        <f t="shared" si="5"/>
        <v>60</v>
      </c>
      <c r="P12" s="75">
        <v>52</v>
      </c>
      <c r="Q12" s="76">
        <f t="shared" si="6"/>
        <v>40</v>
      </c>
      <c r="R12" s="75">
        <v>0</v>
      </c>
      <c r="S12" s="76">
        <f t="shared" si="7"/>
        <v>0</v>
      </c>
      <c r="T12" s="75">
        <v>0</v>
      </c>
      <c r="U12" s="76">
        <f t="shared" si="8"/>
        <v>0</v>
      </c>
    </row>
    <row r="13" spans="1:21" s="43" customFormat="1" ht="17.25" customHeight="1" x14ac:dyDescent="0.25">
      <c r="A13" s="34">
        <v>5</v>
      </c>
      <c r="B13" s="17" t="s">
        <v>39</v>
      </c>
      <c r="C13" s="34">
        <v>99</v>
      </c>
      <c r="D13" s="75">
        <v>6</v>
      </c>
      <c r="E13" s="76">
        <f t="shared" si="0"/>
        <v>6.0606060606060606</v>
      </c>
      <c r="F13" s="75">
        <v>59</v>
      </c>
      <c r="G13" s="76">
        <f t="shared" si="1"/>
        <v>59.595959595959592</v>
      </c>
      <c r="H13" s="75">
        <v>31</v>
      </c>
      <c r="I13" s="76">
        <f t="shared" si="2"/>
        <v>31.313131313131315</v>
      </c>
      <c r="J13" s="75">
        <v>3</v>
      </c>
      <c r="K13" s="76">
        <f t="shared" si="3"/>
        <v>3.0303030303030303</v>
      </c>
      <c r="L13" s="75"/>
      <c r="M13" s="76">
        <f t="shared" si="4"/>
        <v>0</v>
      </c>
      <c r="N13" s="84">
        <v>77</v>
      </c>
      <c r="O13" s="76">
        <f t="shared" si="5"/>
        <v>77.777777777777786</v>
      </c>
      <c r="P13" s="75">
        <v>22</v>
      </c>
      <c r="Q13" s="76">
        <f t="shared" si="6"/>
        <v>22.222222222222221</v>
      </c>
      <c r="R13" s="75"/>
      <c r="S13" s="76">
        <f t="shared" si="7"/>
        <v>0</v>
      </c>
      <c r="T13" s="75"/>
      <c r="U13" s="76">
        <f t="shared" si="8"/>
        <v>0</v>
      </c>
    </row>
    <row r="14" spans="1:21" s="89" customFormat="1" ht="17.25" customHeight="1" x14ac:dyDescent="0.25">
      <c r="A14" s="34">
        <v>6</v>
      </c>
      <c r="B14" s="17" t="s">
        <v>32</v>
      </c>
      <c r="C14" s="34">
        <v>125</v>
      </c>
      <c r="D14" s="75">
        <v>4</v>
      </c>
      <c r="E14" s="76">
        <f t="shared" si="0"/>
        <v>3.2</v>
      </c>
      <c r="F14" s="75">
        <v>33</v>
      </c>
      <c r="G14" s="76">
        <f t="shared" si="1"/>
        <v>26.400000000000002</v>
      </c>
      <c r="H14" s="75">
        <v>71</v>
      </c>
      <c r="I14" s="76">
        <f t="shared" si="2"/>
        <v>56.8</v>
      </c>
      <c r="J14" s="75">
        <v>17</v>
      </c>
      <c r="K14" s="76">
        <f t="shared" si="3"/>
        <v>13.600000000000001</v>
      </c>
      <c r="L14" s="75">
        <v>0</v>
      </c>
      <c r="M14" s="76">
        <f t="shared" si="4"/>
        <v>0</v>
      </c>
      <c r="N14" s="84">
        <v>69</v>
      </c>
      <c r="O14" s="76">
        <f t="shared" si="5"/>
        <v>55.2</v>
      </c>
      <c r="P14" s="75">
        <v>41</v>
      </c>
      <c r="Q14" s="76">
        <f t="shared" si="6"/>
        <v>32.800000000000004</v>
      </c>
      <c r="R14" s="75">
        <v>14</v>
      </c>
      <c r="S14" s="76">
        <f t="shared" si="7"/>
        <v>11.200000000000001</v>
      </c>
      <c r="T14" s="75">
        <v>1</v>
      </c>
      <c r="U14" s="76">
        <f t="shared" si="8"/>
        <v>0.8</v>
      </c>
    </row>
    <row r="15" spans="1:21" s="43" customFormat="1" ht="17.25" customHeight="1" x14ac:dyDescent="0.25">
      <c r="A15" s="34">
        <v>7</v>
      </c>
      <c r="B15" s="17" t="s">
        <v>46</v>
      </c>
      <c r="C15" s="34">
        <f>'Mau 1-1'!F15</f>
        <v>120</v>
      </c>
      <c r="D15" s="75">
        <v>72</v>
      </c>
      <c r="E15" s="76">
        <f t="shared" si="0"/>
        <v>60</v>
      </c>
      <c r="F15" s="75">
        <v>48</v>
      </c>
      <c r="G15" s="76">
        <f t="shared" si="1"/>
        <v>40</v>
      </c>
      <c r="H15" s="75"/>
      <c r="I15" s="76">
        <f t="shared" si="2"/>
        <v>0</v>
      </c>
      <c r="J15" s="75"/>
      <c r="K15" s="76">
        <f t="shared" si="3"/>
        <v>0</v>
      </c>
      <c r="L15" s="75"/>
      <c r="M15" s="76">
        <f t="shared" si="4"/>
        <v>0</v>
      </c>
      <c r="N15" s="84">
        <v>120</v>
      </c>
      <c r="O15" s="76">
        <f t="shared" si="5"/>
        <v>100</v>
      </c>
      <c r="P15" s="75"/>
      <c r="Q15" s="76">
        <f t="shared" si="6"/>
        <v>0</v>
      </c>
      <c r="R15" s="75"/>
      <c r="S15" s="76">
        <f t="shared" si="7"/>
        <v>0</v>
      </c>
      <c r="T15" s="75"/>
      <c r="U15" s="76">
        <f t="shared" si="8"/>
        <v>0</v>
      </c>
    </row>
    <row r="16" spans="1:21" s="43" customFormat="1" ht="17.25" customHeight="1" x14ac:dyDescent="0.25">
      <c r="A16" s="34">
        <v>8</v>
      </c>
      <c r="B16" s="17" t="s">
        <v>42</v>
      </c>
      <c r="C16" s="34">
        <f>'Mau 1-1'!F16</f>
        <v>140</v>
      </c>
      <c r="D16" s="75">
        <v>6</v>
      </c>
      <c r="E16" s="76">
        <f t="shared" si="0"/>
        <v>4.2857142857142856</v>
      </c>
      <c r="F16" s="75">
        <v>52</v>
      </c>
      <c r="G16" s="76">
        <f t="shared" si="1"/>
        <v>37.142857142857146</v>
      </c>
      <c r="H16" s="75">
        <v>78</v>
      </c>
      <c r="I16" s="76">
        <f t="shared" si="2"/>
        <v>55.714285714285715</v>
      </c>
      <c r="J16" s="75">
        <v>4</v>
      </c>
      <c r="K16" s="76">
        <f t="shared" si="3"/>
        <v>2.8571428571428572</v>
      </c>
      <c r="L16" s="75"/>
      <c r="M16" s="76">
        <f t="shared" si="4"/>
        <v>0</v>
      </c>
      <c r="N16" s="84">
        <v>113</v>
      </c>
      <c r="O16" s="76">
        <f t="shared" si="5"/>
        <v>80.714285714285722</v>
      </c>
      <c r="P16" s="75">
        <v>25</v>
      </c>
      <c r="Q16" s="76">
        <f t="shared" si="6"/>
        <v>17.857142857142858</v>
      </c>
      <c r="R16" s="75">
        <v>2</v>
      </c>
      <c r="S16" s="76">
        <f t="shared" si="7"/>
        <v>1.4285714285714286</v>
      </c>
      <c r="T16" s="75"/>
      <c r="U16" s="76">
        <f t="shared" si="8"/>
        <v>0</v>
      </c>
    </row>
    <row r="17" spans="1:21" s="43" customFormat="1" ht="17.25" customHeight="1" x14ac:dyDescent="0.25">
      <c r="A17" s="34">
        <v>9</v>
      </c>
      <c r="B17" s="17" t="s">
        <v>48</v>
      </c>
      <c r="C17" s="34">
        <f>'Mau 1-1'!F17</f>
        <v>86</v>
      </c>
      <c r="D17" s="75">
        <v>10</v>
      </c>
      <c r="E17" s="76">
        <f t="shared" si="0"/>
        <v>11.627906976744185</v>
      </c>
      <c r="F17" s="75">
        <v>37</v>
      </c>
      <c r="G17" s="76">
        <f t="shared" si="1"/>
        <v>43.02325581395349</v>
      </c>
      <c r="H17" s="75">
        <v>31</v>
      </c>
      <c r="I17" s="76">
        <f t="shared" si="2"/>
        <v>36.046511627906973</v>
      </c>
      <c r="J17" s="75">
        <v>8</v>
      </c>
      <c r="K17" s="76">
        <f t="shared" si="3"/>
        <v>9.3023255813953494</v>
      </c>
      <c r="L17" s="75">
        <v>0</v>
      </c>
      <c r="M17" s="76">
        <f t="shared" si="4"/>
        <v>0</v>
      </c>
      <c r="N17" s="84">
        <v>68</v>
      </c>
      <c r="O17" s="76">
        <f t="shared" si="5"/>
        <v>79.069767441860463</v>
      </c>
      <c r="P17" s="75">
        <v>17</v>
      </c>
      <c r="Q17" s="76">
        <f t="shared" si="6"/>
        <v>19.767441860465116</v>
      </c>
      <c r="R17" s="75">
        <v>1</v>
      </c>
      <c r="S17" s="76">
        <f t="shared" si="7"/>
        <v>1.1627906976744187</v>
      </c>
      <c r="T17" s="75">
        <v>0</v>
      </c>
      <c r="U17" s="76">
        <f t="shared" si="8"/>
        <v>0</v>
      </c>
    </row>
    <row r="18" spans="1:21" s="43" customFormat="1" ht="17.25" customHeight="1" x14ac:dyDescent="0.25">
      <c r="A18" s="34">
        <v>10</v>
      </c>
      <c r="B18" s="17" t="s">
        <v>25</v>
      </c>
      <c r="C18" s="34">
        <f>'Mau 1-1'!F18</f>
        <v>112</v>
      </c>
      <c r="D18" s="75">
        <v>12</v>
      </c>
      <c r="E18" s="76">
        <v>10.7</v>
      </c>
      <c r="F18" s="75">
        <v>64</v>
      </c>
      <c r="G18" s="76">
        <v>57.1</v>
      </c>
      <c r="H18" s="75">
        <v>32</v>
      </c>
      <c r="I18" s="76">
        <v>28.6</v>
      </c>
      <c r="J18" s="75">
        <v>4</v>
      </c>
      <c r="K18" s="76">
        <v>3.6</v>
      </c>
      <c r="L18" s="75"/>
      <c r="M18" s="76">
        <f t="shared" si="4"/>
        <v>0</v>
      </c>
      <c r="N18" s="84">
        <v>79</v>
      </c>
      <c r="O18" s="76">
        <v>70.5</v>
      </c>
      <c r="P18" s="75">
        <v>28</v>
      </c>
      <c r="Q18" s="76">
        <v>25</v>
      </c>
      <c r="R18" s="75">
        <v>5</v>
      </c>
      <c r="S18" s="76">
        <v>4.5</v>
      </c>
      <c r="T18" s="75"/>
      <c r="U18" s="76">
        <f t="shared" si="8"/>
        <v>0</v>
      </c>
    </row>
    <row r="19" spans="1:21" s="43" customFormat="1" ht="17.25" customHeight="1" x14ac:dyDescent="0.25">
      <c r="A19" s="34">
        <v>11</v>
      </c>
      <c r="B19" s="17" t="s">
        <v>38</v>
      </c>
      <c r="C19" s="34">
        <f>'Mau 1-1'!F19</f>
        <v>86</v>
      </c>
      <c r="D19" s="75">
        <v>12</v>
      </c>
      <c r="E19" s="76">
        <f>D19/C19*100</f>
        <v>13.953488372093023</v>
      </c>
      <c r="F19" s="75">
        <v>43</v>
      </c>
      <c r="G19" s="76">
        <f>F19/C19*100</f>
        <v>50</v>
      </c>
      <c r="H19" s="75">
        <v>27</v>
      </c>
      <c r="I19" s="76">
        <f>H19/C19*100</f>
        <v>31.395348837209301</v>
      </c>
      <c r="J19" s="75">
        <v>4</v>
      </c>
      <c r="K19" s="76">
        <f>J19/C19*100</f>
        <v>4.6511627906976747</v>
      </c>
      <c r="L19" s="75">
        <v>0</v>
      </c>
      <c r="M19" s="76">
        <f t="shared" si="4"/>
        <v>0</v>
      </c>
      <c r="N19" s="84">
        <v>56</v>
      </c>
      <c r="O19" s="76">
        <f>N19/C19*100</f>
        <v>65.116279069767444</v>
      </c>
      <c r="P19" s="75">
        <v>26</v>
      </c>
      <c r="Q19" s="76">
        <f>P19/C19*100</f>
        <v>30.232558139534881</v>
      </c>
      <c r="R19" s="75">
        <v>4</v>
      </c>
      <c r="S19" s="76">
        <f>R19/C19*100</f>
        <v>4.6511627906976747</v>
      </c>
      <c r="T19" s="75">
        <v>0</v>
      </c>
      <c r="U19" s="76">
        <f t="shared" si="8"/>
        <v>0</v>
      </c>
    </row>
    <row r="20" spans="1:21" s="43" customFormat="1" ht="17.25" customHeight="1" x14ac:dyDescent="0.25">
      <c r="A20" s="34">
        <v>12</v>
      </c>
      <c r="B20" s="17" t="s">
        <v>31</v>
      </c>
      <c r="C20" s="34">
        <f>'Mau 1-1'!F20</f>
        <v>93</v>
      </c>
      <c r="D20" s="75">
        <v>14</v>
      </c>
      <c r="E20" s="76">
        <f>D20/C20*100</f>
        <v>15.053763440860216</v>
      </c>
      <c r="F20" s="75">
        <v>53</v>
      </c>
      <c r="G20" s="76">
        <f>F20/C20*100</f>
        <v>56.98924731182796</v>
      </c>
      <c r="H20" s="75">
        <v>22</v>
      </c>
      <c r="I20" s="76">
        <f>H20/C20*100</f>
        <v>23.655913978494624</v>
      </c>
      <c r="J20" s="75">
        <v>4</v>
      </c>
      <c r="K20" s="76">
        <f>J20/C20*100</f>
        <v>4.3010752688172049</v>
      </c>
      <c r="L20" s="75"/>
      <c r="M20" s="76">
        <f t="shared" si="4"/>
        <v>0</v>
      </c>
      <c r="N20" s="84">
        <v>78</v>
      </c>
      <c r="O20" s="76">
        <f>N20/C20*100</f>
        <v>83.870967741935488</v>
      </c>
      <c r="P20" s="75">
        <v>11</v>
      </c>
      <c r="Q20" s="76">
        <f>P20/C20*100</f>
        <v>11.827956989247312</v>
      </c>
      <c r="R20" s="75">
        <v>4</v>
      </c>
      <c r="S20" s="76">
        <f>R20/C20*100</f>
        <v>4.3010752688172049</v>
      </c>
      <c r="T20" s="75"/>
      <c r="U20" s="76">
        <f t="shared" si="8"/>
        <v>0</v>
      </c>
    </row>
    <row r="21" spans="1:21" s="43" customFormat="1" ht="17.25" customHeight="1" x14ac:dyDescent="0.25">
      <c r="A21" s="34">
        <v>13</v>
      </c>
      <c r="B21" s="17" t="s">
        <v>43</v>
      </c>
      <c r="C21" s="34">
        <f>'Mau 1-1'!F21</f>
        <v>102</v>
      </c>
      <c r="D21" s="75">
        <v>15</v>
      </c>
      <c r="E21" s="76">
        <f>D21/C21*100</f>
        <v>14.705882352941178</v>
      </c>
      <c r="F21" s="75">
        <v>43</v>
      </c>
      <c r="G21" s="76">
        <f>F21/C21*100</f>
        <v>42.156862745098039</v>
      </c>
      <c r="H21" s="75">
        <v>34</v>
      </c>
      <c r="I21" s="76">
        <f>H21/C21*100</f>
        <v>33.333333333333329</v>
      </c>
      <c r="J21" s="75">
        <v>8</v>
      </c>
      <c r="K21" s="76">
        <f>J21/C21*100</f>
        <v>7.8431372549019605</v>
      </c>
      <c r="L21" s="75">
        <v>0</v>
      </c>
      <c r="M21" s="76">
        <f t="shared" si="4"/>
        <v>0</v>
      </c>
      <c r="N21" s="84">
        <v>79</v>
      </c>
      <c r="O21" s="76">
        <f>N21/C21*100</f>
        <v>77.450980392156865</v>
      </c>
      <c r="P21" s="75">
        <v>20</v>
      </c>
      <c r="Q21" s="76">
        <f>P21/C21*100</f>
        <v>19.607843137254903</v>
      </c>
      <c r="R21" s="75">
        <v>1</v>
      </c>
      <c r="S21" s="76">
        <f>R21/C21*100</f>
        <v>0.98039215686274506</v>
      </c>
      <c r="T21" s="75"/>
      <c r="U21" s="76">
        <f t="shared" si="8"/>
        <v>0</v>
      </c>
    </row>
    <row r="22" spans="1:21" s="43" customFormat="1" ht="17.25" customHeight="1" x14ac:dyDescent="0.25">
      <c r="A22" s="34">
        <v>14</v>
      </c>
      <c r="B22" s="17" t="s">
        <v>41</v>
      </c>
      <c r="C22" s="34">
        <f>'Mau 1-1'!F22</f>
        <v>45</v>
      </c>
      <c r="D22" s="75">
        <v>4</v>
      </c>
      <c r="E22" s="76">
        <f>D22/C22*100</f>
        <v>8.8888888888888893</v>
      </c>
      <c r="F22" s="75">
        <v>29</v>
      </c>
      <c r="G22" s="76">
        <f>F22/C22*100</f>
        <v>64.444444444444443</v>
      </c>
      <c r="H22" s="75">
        <v>11</v>
      </c>
      <c r="I22" s="76">
        <f>H22/C22*100</f>
        <v>24.444444444444443</v>
      </c>
      <c r="J22" s="75">
        <v>1</v>
      </c>
      <c r="K22" s="76">
        <f>J22/C22*100</f>
        <v>2.2222222222222223</v>
      </c>
      <c r="L22" s="75">
        <v>0</v>
      </c>
      <c r="M22" s="76">
        <f t="shared" si="4"/>
        <v>0</v>
      </c>
      <c r="N22" s="84">
        <v>37</v>
      </c>
      <c r="O22" s="76">
        <f>N22/C22*100</f>
        <v>82.222222222222214</v>
      </c>
      <c r="P22" s="75">
        <v>8</v>
      </c>
      <c r="Q22" s="76">
        <f>P22/C22*100</f>
        <v>17.777777777777779</v>
      </c>
      <c r="R22" s="75">
        <v>0</v>
      </c>
      <c r="S22" s="76">
        <f>R22/C22*100</f>
        <v>0</v>
      </c>
      <c r="T22" s="75">
        <v>0</v>
      </c>
      <c r="U22" s="76">
        <f t="shared" si="8"/>
        <v>0</v>
      </c>
    </row>
    <row r="23" spans="1:21" s="43" customFormat="1" ht="17.25" customHeight="1" x14ac:dyDescent="0.25">
      <c r="A23" s="34">
        <v>15</v>
      </c>
      <c r="B23" s="17" t="s">
        <v>36</v>
      </c>
      <c r="C23" s="34">
        <v>117</v>
      </c>
      <c r="D23" s="75">
        <v>8</v>
      </c>
      <c r="E23" s="76">
        <v>6.8</v>
      </c>
      <c r="F23" s="75">
        <v>54</v>
      </c>
      <c r="G23" s="76">
        <v>46.2</v>
      </c>
      <c r="H23" s="75">
        <v>39</v>
      </c>
      <c r="I23" s="76">
        <v>33.299999999999997</v>
      </c>
      <c r="J23" s="75">
        <v>15</v>
      </c>
      <c r="K23" s="76">
        <v>12.8</v>
      </c>
      <c r="L23" s="75">
        <v>1</v>
      </c>
      <c r="M23" s="76">
        <v>0.9</v>
      </c>
      <c r="N23" s="84">
        <v>62</v>
      </c>
      <c r="O23" s="76">
        <v>53</v>
      </c>
      <c r="P23" s="75">
        <v>40</v>
      </c>
      <c r="Q23" s="76">
        <v>34.200000000000003</v>
      </c>
      <c r="R23" s="75">
        <v>14</v>
      </c>
      <c r="S23" s="76">
        <v>12</v>
      </c>
      <c r="T23" s="75">
        <v>1</v>
      </c>
      <c r="U23" s="76">
        <v>0.9</v>
      </c>
    </row>
    <row r="24" spans="1:21" s="43" customFormat="1" ht="17.25" customHeight="1" x14ac:dyDescent="0.25">
      <c r="A24" s="34">
        <v>16</v>
      </c>
      <c r="B24" s="17" t="s">
        <v>20</v>
      </c>
      <c r="C24" s="34">
        <f>'Mau 1-1'!F24</f>
        <v>95</v>
      </c>
      <c r="D24" s="75">
        <v>4</v>
      </c>
      <c r="E24" s="76">
        <f t="shared" ref="E24:E36" si="9">D24/C24*100</f>
        <v>4.2105263157894735</v>
      </c>
      <c r="F24" s="75">
        <v>46</v>
      </c>
      <c r="G24" s="76">
        <f t="shared" ref="G24:G36" si="10">F24/C24*100</f>
        <v>48.421052631578945</v>
      </c>
      <c r="H24" s="75">
        <v>35</v>
      </c>
      <c r="I24" s="76">
        <f t="shared" ref="I24:I36" si="11">H24/C24*100</f>
        <v>36.84210526315789</v>
      </c>
      <c r="J24" s="75">
        <v>10</v>
      </c>
      <c r="K24" s="76">
        <f t="shared" ref="K24:K36" si="12">J24/C24*100</f>
        <v>10.526315789473683</v>
      </c>
      <c r="L24" s="75"/>
      <c r="M24" s="76">
        <f t="shared" ref="M24:M36" si="13">L24/C24*100</f>
        <v>0</v>
      </c>
      <c r="N24" s="84">
        <v>66</v>
      </c>
      <c r="O24" s="76">
        <f t="shared" ref="O24:O36" si="14">N24/C24*100</f>
        <v>69.473684210526315</v>
      </c>
      <c r="P24" s="75">
        <v>28</v>
      </c>
      <c r="Q24" s="76">
        <f t="shared" ref="Q24:Q36" si="15">P24/C24*100</f>
        <v>29.473684210526311</v>
      </c>
      <c r="R24" s="75">
        <v>1</v>
      </c>
      <c r="S24" s="76">
        <f t="shared" ref="S24:S36" si="16">R24/C24*100</f>
        <v>1.0526315789473684</v>
      </c>
      <c r="T24" s="75"/>
      <c r="U24" s="76">
        <f t="shared" ref="U24:U36" si="17">T24/C24*100</f>
        <v>0</v>
      </c>
    </row>
    <row r="25" spans="1:21" s="43" customFormat="1" ht="17.25" customHeight="1" x14ac:dyDescent="0.25">
      <c r="A25" s="34">
        <v>17</v>
      </c>
      <c r="B25" s="17" t="s">
        <v>21</v>
      </c>
      <c r="C25" s="34">
        <f>'Mau 1-1'!F25</f>
        <v>103</v>
      </c>
      <c r="D25" s="75">
        <v>4</v>
      </c>
      <c r="E25" s="76">
        <f t="shared" si="9"/>
        <v>3.8834951456310676</v>
      </c>
      <c r="F25" s="75">
        <v>43</v>
      </c>
      <c r="G25" s="76">
        <f t="shared" si="10"/>
        <v>41.747572815533978</v>
      </c>
      <c r="H25" s="75">
        <v>43</v>
      </c>
      <c r="I25" s="76">
        <f t="shared" si="11"/>
        <v>41.747572815533978</v>
      </c>
      <c r="J25" s="75">
        <v>13</v>
      </c>
      <c r="K25" s="76">
        <f t="shared" si="12"/>
        <v>12.621359223300971</v>
      </c>
      <c r="L25" s="75"/>
      <c r="M25" s="76">
        <f t="shared" si="13"/>
        <v>0</v>
      </c>
      <c r="N25" s="84">
        <v>61</v>
      </c>
      <c r="O25" s="76">
        <f t="shared" si="14"/>
        <v>59.22330097087378</v>
      </c>
      <c r="P25" s="75">
        <v>31</v>
      </c>
      <c r="Q25" s="76">
        <f t="shared" si="15"/>
        <v>30.097087378640776</v>
      </c>
      <c r="R25" s="75">
        <v>11</v>
      </c>
      <c r="S25" s="76">
        <f t="shared" si="16"/>
        <v>10.679611650485436</v>
      </c>
      <c r="T25" s="75"/>
      <c r="U25" s="76">
        <f t="shared" si="17"/>
        <v>0</v>
      </c>
    </row>
    <row r="26" spans="1:21" s="43" customFormat="1" ht="17.25" customHeight="1" x14ac:dyDescent="0.25">
      <c r="A26" s="34">
        <v>18</v>
      </c>
      <c r="B26" s="17" t="s">
        <v>33</v>
      </c>
      <c r="C26" s="34">
        <f>'Mau 1-1'!F26</f>
        <v>55</v>
      </c>
      <c r="D26" s="75">
        <v>10</v>
      </c>
      <c r="E26" s="76">
        <f t="shared" si="9"/>
        <v>18.181818181818183</v>
      </c>
      <c r="F26" s="75">
        <v>33</v>
      </c>
      <c r="G26" s="76">
        <f t="shared" si="10"/>
        <v>60</v>
      </c>
      <c r="H26" s="75">
        <v>11</v>
      </c>
      <c r="I26" s="76">
        <f t="shared" si="11"/>
        <v>20</v>
      </c>
      <c r="J26" s="75">
        <v>1</v>
      </c>
      <c r="K26" s="76">
        <f t="shared" si="12"/>
        <v>1.8181818181818181</v>
      </c>
      <c r="L26" s="75">
        <v>0</v>
      </c>
      <c r="M26" s="76">
        <f t="shared" si="13"/>
        <v>0</v>
      </c>
      <c r="N26" s="84">
        <v>44</v>
      </c>
      <c r="O26" s="76">
        <f t="shared" si="14"/>
        <v>80</v>
      </c>
      <c r="P26" s="75">
        <v>11</v>
      </c>
      <c r="Q26" s="76">
        <f t="shared" si="15"/>
        <v>20</v>
      </c>
      <c r="R26" s="75">
        <v>0</v>
      </c>
      <c r="S26" s="76">
        <f t="shared" si="16"/>
        <v>0</v>
      </c>
      <c r="T26" s="75">
        <v>0</v>
      </c>
      <c r="U26" s="76">
        <f t="shared" si="17"/>
        <v>0</v>
      </c>
    </row>
    <row r="27" spans="1:21" s="43" customFormat="1" ht="17.25" customHeight="1" x14ac:dyDescent="0.25">
      <c r="A27" s="34">
        <v>19</v>
      </c>
      <c r="B27" s="17" t="s">
        <v>35</v>
      </c>
      <c r="C27" s="34">
        <f>'Mau 1-1'!F27</f>
        <v>92</v>
      </c>
      <c r="D27" s="75">
        <v>8</v>
      </c>
      <c r="E27" s="76">
        <f t="shared" si="9"/>
        <v>8.695652173913043</v>
      </c>
      <c r="F27" s="75">
        <v>49</v>
      </c>
      <c r="G27" s="76">
        <f t="shared" si="10"/>
        <v>53.260869565217398</v>
      </c>
      <c r="H27" s="75">
        <v>29</v>
      </c>
      <c r="I27" s="76">
        <f t="shared" si="11"/>
        <v>31.521739130434785</v>
      </c>
      <c r="J27" s="75">
        <v>6</v>
      </c>
      <c r="K27" s="76">
        <f t="shared" si="12"/>
        <v>6.5217391304347823</v>
      </c>
      <c r="L27" s="75">
        <v>0</v>
      </c>
      <c r="M27" s="76">
        <f t="shared" si="13"/>
        <v>0</v>
      </c>
      <c r="N27" s="84">
        <v>85</v>
      </c>
      <c r="O27" s="76">
        <f t="shared" si="14"/>
        <v>92.391304347826093</v>
      </c>
      <c r="P27" s="75">
        <v>7</v>
      </c>
      <c r="Q27" s="76">
        <f t="shared" si="15"/>
        <v>7.608695652173914</v>
      </c>
      <c r="R27" s="75">
        <v>0</v>
      </c>
      <c r="S27" s="76">
        <f t="shared" si="16"/>
        <v>0</v>
      </c>
      <c r="T27" s="75">
        <v>0</v>
      </c>
      <c r="U27" s="76">
        <f t="shared" si="17"/>
        <v>0</v>
      </c>
    </row>
    <row r="28" spans="1:21" s="43" customFormat="1" ht="17.25" customHeight="1" x14ac:dyDescent="0.25">
      <c r="A28" s="34">
        <v>20</v>
      </c>
      <c r="B28" s="17" t="s">
        <v>24</v>
      </c>
      <c r="C28" s="34">
        <f>'Mau 1-1'!F28</f>
        <v>34</v>
      </c>
      <c r="D28" s="75">
        <v>5</v>
      </c>
      <c r="E28" s="76">
        <f t="shared" si="9"/>
        <v>14.705882352941178</v>
      </c>
      <c r="F28" s="75">
        <v>14</v>
      </c>
      <c r="G28" s="76">
        <f t="shared" si="10"/>
        <v>41.17647058823529</v>
      </c>
      <c r="H28" s="75">
        <v>12</v>
      </c>
      <c r="I28" s="76">
        <f t="shared" si="11"/>
        <v>35.294117647058826</v>
      </c>
      <c r="J28" s="75">
        <v>3</v>
      </c>
      <c r="K28" s="76">
        <f t="shared" si="12"/>
        <v>8.8235294117647065</v>
      </c>
      <c r="L28" s="75">
        <v>0</v>
      </c>
      <c r="M28" s="76">
        <f t="shared" si="13"/>
        <v>0</v>
      </c>
      <c r="N28" s="84">
        <v>30</v>
      </c>
      <c r="O28" s="76">
        <f t="shared" si="14"/>
        <v>88.235294117647058</v>
      </c>
      <c r="P28" s="75">
        <v>4</v>
      </c>
      <c r="Q28" s="76">
        <f t="shared" si="15"/>
        <v>11.76470588235294</v>
      </c>
      <c r="R28" s="75">
        <v>0</v>
      </c>
      <c r="S28" s="76">
        <f t="shared" si="16"/>
        <v>0</v>
      </c>
      <c r="T28" s="75">
        <v>0</v>
      </c>
      <c r="U28" s="76">
        <f t="shared" si="17"/>
        <v>0</v>
      </c>
    </row>
    <row r="29" spans="1:21" s="43" customFormat="1" ht="17.25" customHeight="1" x14ac:dyDescent="0.25">
      <c r="A29" s="34">
        <v>21</v>
      </c>
      <c r="B29" s="17" t="s">
        <v>23</v>
      </c>
      <c r="C29" s="34">
        <f>'Mau 1-1'!F29</f>
        <v>130</v>
      </c>
      <c r="D29" s="75">
        <v>18</v>
      </c>
      <c r="E29" s="76">
        <f t="shared" si="9"/>
        <v>13.846153846153847</v>
      </c>
      <c r="F29" s="75">
        <v>54</v>
      </c>
      <c r="G29" s="76">
        <f t="shared" si="10"/>
        <v>41.53846153846154</v>
      </c>
      <c r="H29" s="75">
        <v>44</v>
      </c>
      <c r="I29" s="76">
        <f t="shared" si="11"/>
        <v>33.846153846153847</v>
      </c>
      <c r="J29" s="75">
        <v>14</v>
      </c>
      <c r="K29" s="76">
        <f t="shared" si="12"/>
        <v>10.76923076923077</v>
      </c>
      <c r="L29" s="75"/>
      <c r="M29" s="76">
        <f t="shared" si="13"/>
        <v>0</v>
      </c>
      <c r="N29" s="84">
        <v>114</v>
      </c>
      <c r="O29" s="76">
        <f t="shared" si="14"/>
        <v>87.692307692307693</v>
      </c>
      <c r="P29" s="75">
        <v>16</v>
      </c>
      <c r="Q29" s="76">
        <f t="shared" si="15"/>
        <v>12.307692307692308</v>
      </c>
      <c r="R29" s="75"/>
      <c r="S29" s="76">
        <f t="shared" si="16"/>
        <v>0</v>
      </c>
      <c r="T29" s="75"/>
      <c r="U29" s="76">
        <f t="shared" si="17"/>
        <v>0</v>
      </c>
    </row>
    <row r="30" spans="1:21" s="43" customFormat="1" ht="17.25" customHeight="1" x14ac:dyDescent="0.25">
      <c r="A30" s="34">
        <v>22</v>
      </c>
      <c r="B30" s="17" t="s">
        <v>29</v>
      </c>
      <c r="C30" s="34">
        <f>'Mau 1-1'!F30</f>
        <v>42</v>
      </c>
      <c r="D30" s="75">
        <v>4</v>
      </c>
      <c r="E30" s="76">
        <f t="shared" si="9"/>
        <v>9.5238095238095237</v>
      </c>
      <c r="F30" s="75">
        <v>19</v>
      </c>
      <c r="G30" s="76">
        <f t="shared" si="10"/>
        <v>45.238095238095241</v>
      </c>
      <c r="H30" s="75">
        <v>13</v>
      </c>
      <c r="I30" s="76">
        <f t="shared" si="11"/>
        <v>30.952380952380953</v>
      </c>
      <c r="J30" s="75">
        <v>6</v>
      </c>
      <c r="K30" s="76">
        <f t="shared" si="12"/>
        <v>14.285714285714285</v>
      </c>
      <c r="L30" s="75"/>
      <c r="M30" s="76">
        <f t="shared" si="13"/>
        <v>0</v>
      </c>
      <c r="N30" s="84">
        <v>29</v>
      </c>
      <c r="O30" s="76">
        <f t="shared" si="14"/>
        <v>69.047619047619051</v>
      </c>
      <c r="P30" s="75">
        <v>9</v>
      </c>
      <c r="Q30" s="76">
        <f t="shared" si="15"/>
        <v>21.428571428571427</v>
      </c>
      <c r="R30" s="75">
        <v>4</v>
      </c>
      <c r="S30" s="76">
        <f t="shared" si="16"/>
        <v>9.5238095238095237</v>
      </c>
      <c r="T30" s="75"/>
      <c r="U30" s="76">
        <f t="shared" si="17"/>
        <v>0</v>
      </c>
    </row>
    <row r="31" spans="1:21" s="43" customFormat="1" ht="17.25" customHeight="1" x14ac:dyDescent="0.25">
      <c r="A31" s="34">
        <v>23</v>
      </c>
      <c r="B31" s="17" t="s">
        <v>22</v>
      </c>
      <c r="C31" s="34">
        <f>'Mau 1-1'!F31</f>
        <v>126</v>
      </c>
      <c r="D31" s="75">
        <v>5</v>
      </c>
      <c r="E31" s="76">
        <f t="shared" si="9"/>
        <v>3.9682539682539679</v>
      </c>
      <c r="F31" s="75">
        <v>49</v>
      </c>
      <c r="G31" s="76">
        <f t="shared" si="10"/>
        <v>38.888888888888893</v>
      </c>
      <c r="H31" s="75">
        <v>62</v>
      </c>
      <c r="I31" s="76">
        <f t="shared" si="11"/>
        <v>49.206349206349202</v>
      </c>
      <c r="J31" s="75">
        <v>10</v>
      </c>
      <c r="K31" s="76">
        <f t="shared" si="12"/>
        <v>7.9365079365079358</v>
      </c>
      <c r="L31" s="75"/>
      <c r="M31" s="76">
        <f t="shared" si="13"/>
        <v>0</v>
      </c>
      <c r="N31" s="84">
        <v>94</v>
      </c>
      <c r="O31" s="76">
        <f t="shared" si="14"/>
        <v>74.603174603174608</v>
      </c>
      <c r="P31" s="75">
        <v>22</v>
      </c>
      <c r="Q31" s="76">
        <f t="shared" si="15"/>
        <v>17.460317460317459</v>
      </c>
      <c r="R31" s="75">
        <v>10</v>
      </c>
      <c r="S31" s="76">
        <f t="shared" si="16"/>
        <v>7.9365079365079358</v>
      </c>
      <c r="T31" s="75"/>
      <c r="U31" s="76">
        <f t="shared" si="17"/>
        <v>0</v>
      </c>
    </row>
    <row r="32" spans="1:21" s="43" customFormat="1" ht="17.25" customHeight="1" x14ac:dyDescent="0.25">
      <c r="A32" s="34">
        <v>24</v>
      </c>
      <c r="B32" s="17" t="s">
        <v>47</v>
      </c>
      <c r="C32" s="34">
        <f>'Mau 1-1'!F32</f>
        <v>169</v>
      </c>
      <c r="D32" s="75">
        <v>12</v>
      </c>
      <c r="E32" s="76">
        <f t="shared" si="9"/>
        <v>7.1005917159763312</v>
      </c>
      <c r="F32" s="75">
        <v>88</v>
      </c>
      <c r="G32" s="76">
        <f t="shared" si="10"/>
        <v>52.071005917159766</v>
      </c>
      <c r="H32" s="75">
        <v>62</v>
      </c>
      <c r="I32" s="76">
        <f t="shared" si="11"/>
        <v>36.68639053254438</v>
      </c>
      <c r="J32" s="75">
        <v>7</v>
      </c>
      <c r="K32" s="76">
        <f t="shared" si="12"/>
        <v>4.1420118343195274</v>
      </c>
      <c r="L32" s="75"/>
      <c r="M32" s="76">
        <f t="shared" si="13"/>
        <v>0</v>
      </c>
      <c r="N32" s="84">
        <v>137</v>
      </c>
      <c r="O32" s="76">
        <f t="shared" si="14"/>
        <v>81.065088757396452</v>
      </c>
      <c r="P32" s="75">
        <v>29</v>
      </c>
      <c r="Q32" s="76">
        <f t="shared" si="15"/>
        <v>17.159763313609467</v>
      </c>
      <c r="R32" s="75">
        <v>3</v>
      </c>
      <c r="S32" s="76">
        <f t="shared" si="16"/>
        <v>1.7751479289940828</v>
      </c>
      <c r="T32" s="75">
        <v>0</v>
      </c>
      <c r="U32" s="76">
        <f t="shared" si="17"/>
        <v>0</v>
      </c>
    </row>
    <row r="33" spans="1:21" s="43" customFormat="1" ht="17.25" customHeight="1" x14ac:dyDescent="0.25">
      <c r="A33" s="34">
        <v>25</v>
      </c>
      <c r="B33" s="17" t="s">
        <v>34</v>
      </c>
      <c r="C33" s="34">
        <f>'Mau 1-1'!F33</f>
        <v>202</v>
      </c>
      <c r="D33" s="75">
        <v>29</v>
      </c>
      <c r="E33" s="76">
        <f t="shared" si="9"/>
        <v>14.356435643564355</v>
      </c>
      <c r="F33" s="75">
        <v>98</v>
      </c>
      <c r="G33" s="76">
        <f t="shared" si="10"/>
        <v>48.514851485148512</v>
      </c>
      <c r="H33" s="75">
        <v>72</v>
      </c>
      <c r="I33" s="76">
        <f t="shared" si="11"/>
        <v>35.64356435643564</v>
      </c>
      <c r="J33" s="75">
        <v>3</v>
      </c>
      <c r="K33" s="76">
        <f t="shared" si="12"/>
        <v>1.4851485148514851</v>
      </c>
      <c r="L33" s="75">
        <v>0</v>
      </c>
      <c r="M33" s="76">
        <f t="shared" si="13"/>
        <v>0</v>
      </c>
      <c r="N33" s="84">
        <v>142</v>
      </c>
      <c r="O33" s="76">
        <f t="shared" si="14"/>
        <v>70.297029702970292</v>
      </c>
      <c r="P33" s="75">
        <v>54</v>
      </c>
      <c r="Q33" s="76">
        <f t="shared" si="15"/>
        <v>26.732673267326735</v>
      </c>
      <c r="R33" s="75">
        <v>6</v>
      </c>
      <c r="S33" s="76">
        <f t="shared" si="16"/>
        <v>2.9702970297029703</v>
      </c>
      <c r="T33" s="75">
        <v>0</v>
      </c>
      <c r="U33" s="76">
        <f t="shared" si="17"/>
        <v>0</v>
      </c>
    </row>
    <row r="34" spans="1:21" s="43" customFormat="1" ht="17.25" customHeight="1" x14ac:dyDescent="0.25">
      <c r="A34" s="34">
        <v>26</v>
      </c>
      <c r="B34" s="17" t="s">
        <v>95</v>
      </c>
      <c r="C34" s="34">
        <f>'Mau 1-1'!F34</f>
        <v>63</v>
      </c>
      <c r="D34" s="75">
        <v>6</v>
      </c>
      <c r="E34" s="76">
        <f t="shared" si="9"/>
        <v>9.5238095238095237</v>
      </c>
      <c r="F34" s="75">
        <v>26</v>
      </c>
      <c r="G34" s="76">
        <f t="shared" si="10"/>
        <v>41.269841269841265</v>
      </c>
      <c r="H34" s="75">
        <v>24</v>
      </c>
      <c r="I34" s="76">
        <f t="shared" si="11"/>
        <v>38.095238095238095</v>
      </c>
      <c r="J34" s="75">
        <v>7</v>
      </c>
      <c r="K34" s="76">
        <f t="shared" si="12"/>
        <v>11.111111111111111</v>
      </c>
      <c r="L34" s="75">
        <v>0</v>
      </c>
      <c r="M34" s="76">
        <f t="shared" si="13"/>
        <v>0</v>
      </c>
      <c r="N34" s="84">
        <v>36</v>
      </c>
      <c r="O34" s="76">
        <f t="shared" si="14"/>
        <v>57.142857142857139</v>
      </c>
      <c r="P34" s="75">
        <v>22</v>
      </c>
      <c r="Q34" s="76">
        <f t="shared" si="15"/>
        <v>34.920634920634917</v>
      </c>
      <c r="R34" s="75">
        <v>5</v>
      </c>
      <c r="S34" s="76">
        <f t="shared" si="16"/>
        <v>7.9365079365079358</v>
      </c>
      <c r="T34" s="75">
        <v>0</v>
      </c>
      <c r="U34" s="76">
        <f t="shared" si="17"/>
        <v>0</v>
      </c>
    </row>
    <row r="35" spans="1:21" s="43" customFormat="1" ht="17.25" customHeight="1" x14ac:dyDescent="0.25">
      <c r="A35" s="34">
        <v>27</v>
      </c>
      <c r="B35" s="17" t="s">
        <v>45</v>
      </c>
      <c r="C35" s="34">
        <v>69</v>
      </c>
      <c r="D35" s="75">
        <v>5</v>
      </c>
      <c r="E35" s="76">
        <f t="shared" si="9"/>
        <v>7.2463768115942031</v>
      </c>
      <c r="F35" s="75">
        <v>36</v>
      </c>
      <c r="G35" s="76">
        <f t="shared" si="10"/>
        <v>52.173913043478258</v>
      </c>
      <c r="H35" s="75">
        <v>26</v>
      </c>
      <c r="I35" s="76">
        <f t="shared" si="11"/>
        <v>37.681159420289859</v>
      </c>
      <c r="J35" s="75">
        <v>2</v>
      </c>
      <c r="K35" s="76">
        <f t="shared" si="12"/>
        <v>2.8985507246376812</v>
      </c>
      <c r="L35" s="75"/>
      <c r="M35" s="76">
        <f t="shared" si="13"/>
        <v>0</v>
      </c>
      <c r="N35" s="84">
        <v>37</v>
      </c>
      <c r="O35" s="76">
        <f t="shared" si="14"/>
        <v>53.623188405797109</v>
      </c>
      <c r="P35" s="75">
        <v>31</v>
      </c>
      <c r="Q35" s="76">
        <f t="shared" si="15"/>
        <v>44.927536231884055</v>
      </c>
      <c r="R35" s="75">
        <v>1</v>
      </c>
      <c r="S35" s="76">
        <f t="shared" si="16"/>
        <v>1.4492753623188406</v>
      </c>
      <c r="T35" s="75"/>
      <c r="U35" s="76">
        <f t="shared" si="17"/>
        <v>0</v>
      </c>
    </row>
    <row r="36" spans="1:21" s="85" customFormat="1" ht="17.25" customHeight="1" x14ac:dyDescent="0.25">
      <c r="A36" s="49"/>
      <c r="B36" s="45" t="s">
        <v>180</v>
      </c>
      <c r="C36" s="47">
        <f>SUM(C9:C35)</f>
        <v>2698</v>
      </c>
      <c r="D36" s="47">
        <f>SUM(D9:D35)</f>
        <v>298</v>
      </c>
      <c r="E36" s="81">
        <f t="shared" si="9"/>
        <v>11.045218680504076</v>
      </c>
      <c r="F36" s="47">
        <f t="shared" ref="F36:T36" si="18">SUM(F9:F35)</f>
        <v>1257</v>
      </c>
      <c r="G36" s="81">
        <f t="shared" si="10"/>
        <v>46.590066716085985</v>
      </c>
      <c r="H36" s="47">
        <f t="shared" si="18"/>
        <v>948</v>
      </c>
      <c r="I36" s="81">
        <f t="shared" si="11"/>
        <v>35.13713862120089</v>
      </c>
      <c r="J36" s="47">
        <f t="shared" si="18"/>
        <v>192</v>
      </c>
      <c r="K36" s="81">
        <f t="shared" si="12"/>
        <v>7.1163825055596739</v>
      </c>
      <c r="L36" s="47">
        <f t="shared" si="18"/>
        <v>1</v>
      </c>
      <c r="M36" s="81">
        <f t="shared" si="13"/>
        <v>3.7064492216456635E-2</v>
      </c>
      <c r="N36" s="47">
        <f t="shared" si="18"/>
        <v>2002</v>
      </c>
      <c r="O36" s="81">
        <f t="shared" si="14"/>
        <v>74.203113417346174</v>
      </c>
      <c r="P36" s="47">
        <f>SUM(P9:P35)</f>
        <v>602</v>
      </c>
      <c r="Q36" s="81">
        <f t="shared" si="15"/>
        <v>22.312824314306894</v>
      </c>
      <c r="R36" s="47">
        <f>SUM(R9:R35)</f>
        <v>90</v>
      </c>
      <c r="S36" s="81">
        <f t="shared" si="16"/>
        <v>3.3358042994810972</v>
      </c>
      <c r="T36" s="47">
        <f t="shared" si="18"/>
        <v>2</v>
      </c>
      <c r="U36" s="81">
        <f t="shared" si="17"/>
        <v>7.412898443291327E-2</v>
      </c>
    </row>
  </sheetData>
  <mergeCells count="22">
    <mergeCell ref="A1:E1"/>
    <mergeCell ref="F1:U1"/>
    <mergeCell ref="F2:U2"/>
    <mergeCell ref="A2:E2"/>
    <mergeCell ref="A3:E3"/>
    <mergeCell ref="T3:U3"/>
    <mergeCell ref="A4:U4"/>
    <mergeCell ref="A5:U5"/>
    <mergeCell ref="N6:U6"/>
    <mergeCell ref="N7:O7"/>
    <mergeCell ref="P7:Q7"/>
    <mergeCell ref="R7:S7"/>
    <mergeCell ref="T7:U7"/>
    <mergeCell ref="A6:A8"/>
    <mergeCell ref="B6:B8"/>
    <mergeCell ref="C6:C8"/>
    <mergeCell ref="F7:G7"/>
    <mergeCell ref="H7:I7"/>
    <mergeCell ref="J7:K7"/>
    <mergeCell ref="L7:M7"/>
    <mergeCell ref="D6:M6"/>
    <mergeCell ref="D7:E7"/>
  </mergeCells>
  <phoneticPr fontId="0" type="noConversion"/>
  <pageMargins left="0.75" right="0.75" top="0.2" bottom="0.28000000000000003" header="0.22" footer="0.2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pane ySplit="8" topLeftCell="A9" activePane="bottomLeft" state="frozen"/>
      <selection pane="bottomLeft" activeCell="AA12" sqref="AA12"/>
    </sheetView>
  </sheetViews>
  <sheetFormatPr defaultRowHeight="12.75" x14ac:dyDescent="0.2"/>
  <cols>
    <col min="1" max="1" width="4.28515625" style="13" customWidth="1"/>
    <col min="2" max="2" width="14.7109375" style="13" customWidth="1"/>
    <col min="3" max="3" width="7.85546875" style="13" customWidth="1"/>
    <col min="4" max="4" width="4.42578125" style="13" customWidth="1"/>
    <col min="5" max="5" width="9" style="13" customWidth="1"/>
    <col min="6" max="6" width="4.42578125" style="13" customWidth="1"/>
    <col min="7" max="7" width="9" style="13" customWidth="1"/>
    <col min="8" max="8" width="4.42578125" style="13" customWidth="1"/>
    <col min="9" max="9" width="9" style="13" customWidth="1"/>
    <col min="10" max="10" width="4.42578125" style="13" customWidth="1"/>
    <col min="11" max="11" width="9" style="13" customWidth="1"/>
    <col min="12" max="12" width="4.42578125" style="20" customWidth="1"/>
    <col min="13" max="13" width="9" style="13" customWidth="1"/>
    <col min="14" max="14" width="5.28515625" style="13" customWidth="1"/>
    <col min="15" max="15" width="9" style="13" customWidth="1"/>
    <col min="16" max="16" width="4.42578125" style="13" customWidth="1"/>
    <col min="17" max="17" width="9" style="13" customWidth="1"/>
    <col min="18" max="18" width="4.42578125" style="13" customWidth="1"/>
    <col min="19" max="19" width="9" style="13" customWidth="1"/>
    <col min="20" max="20" width="4.42578125" style="20" customWidth="1"/>
    <col min="21" max="21" width="9" style="13" customWidth="1"/>
    <col min="22" max="25" width="9.140625" style="13" customWidth="1"/>
    <col min="26" max="16384" width="9.140625" style="13"/>
  </cols>
  <sheetData>
    <row r="1" spans="1:21" ht="17.25" x14ac:dyDescent="0.3">
      <c r="A1" s="162" t="s">
        <v>50</v>
      </c>
      <c r="B1" s="162"/>
      <c r="C1" s="162"/>
      <c r="D1" s="162"/>
      <c r="E1" s="162"/>
      <c r="F1" s="160" t="s">
        <v>1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6.5" x14ac:dyDescent="0.25">
      <c r="A2" s="162" t="s">
        <v>51</v>
      </c>
      <c r="B2" s="162"/>
      <c r="C2" s="162"/>
      <c r="D2" s="162"/>
      <c r="E2" s="162"/>
      <c r="F2" s="161" t="s">
        <v>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8.25" customHeight="1" x14ac:dyDescent="0.25">
      <c r="A3" s="163"/>
      <c r="B3" s="163"/>
      <c r="C3" s="163"/>
      <c r="D3" s="163"/>
      <c r="E3" s="163"/>
      <c r="F3" s="9"/>
      <c r="G3" s="9"/>
      <c r="H3" s="9"/>
      <c r="I3" s="9"/>
      <c r="J3" s="9"/>
      <c r="K3" s="9"/>
      <c r="L3" s="27"/>
      <c r="M3" s="9"/>
      <c r="N3" s="9"/>
      <c r="O3" s="9"/>
      <c r="P3" s="9"/>
      <c r="Q3" s="9"/>
      <c r="R3" s="9"/>
      <c r="S3" s="9"/>
      <c r="T3" s="164"/>
      <c r="U3" s="164"/>
    </row>
    <row r="4" spans="1:21" ht="20.25" x14ac:dyDescent="0.35">
      <c r="A4" s="154" t="s">
        <v>96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8.75" x14ac:dyDescent="0.2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5.75" x14ac:dyDescent="0.25">
      <c r="A6" s="140" t="s">
        <v>5</v>
      </c>
      <c r="B6" s="173" t="s">
        <v>6</v>
      </c>
      <c r="C6" s="169" t="s">
        <v>85</v>
      </c>
      <c r="D6" s="166" t="s">
        <v>86</v>
      </c>
      <c r="E6" s="166"/>
      <c r="F6" s="166"/>
      <c r="G6" s="166"/>
      <c r="H6" s="166"/>
      <c r="I6" s="166"/>
      <c r="J6" s="166"/>
      <c r="K6" s="166"/>
      <c r="L6" s="166"/>
      <c r="M6" s="167"/>
      <c r="N6" s="165" t="s">
        <v>87</v>
      </c>
      <c r="O6" s="166"/>
      <c r="P6" s="166"/>
      <c r="Q6" s="166"/>
      <c r="R6" s="166"/>
      <c r="S6" s="166"/>
      <c r="T6" s="166"/>
      <c r="U6" s="166"/>
    </row>
    <row r="7" spans="1:21" ht="15.75" x14ac:dyDescent="0.25">
      <c r="A7" s="140"/>
      <c r="B7" s="173"/>
      <c r="C7" s="170"/>
      <c r="D7" s="140" t="s">
        <v>88</v>
      </c>
      <c r="E7" s="140"/>
      <c r="F7" s="140" t="s">
        <v>89</v>
      </c>
      <c r="G7" s="140"/>
      <c r="H7" s="168" t="s">
        <v>90</v>
      </c>
      <c r="I7" s="168"/>
      <c r="J7" s="140" t="s">
        <v>91</v>
      </c>
      <c r="K7" s="140"/>
      <c r="L7" s="166" t="s">
        <v>92</v>
      </c>
      <c r="M7" s="167"/>
      <c r="N7" s="172" t="s">
        <v>93</v>
      </c>
      <c r="O7" s="140"/>
      <c r="P7" s="140" t="s">
        <v>89</v>
      </c>
      <c r="Q7" s="140"/>
      <c r="R7" s="168" t="s">
        <v>90</v>
      </c>
      <c r="S7" s="168"/>
      <c r="T7" s="140" t="s">
        <v>91</v>
      </c>
      <c r="U7" s="140"/>
    </row>
    <row r="8" spans="1:21" ht="15.75" x14ac:dyDescent="0.2">
      <c r="A8" s="140"/>
      <c r="B8" s="173"/>
      <c r="C8" s="171"/>
      <c r="D8" s="28" t="s">
        <v>68</v>
      </c>
      <c r="E8" s="28" t="s">
        <v>69</v>
      </c>
      <c r="F8" s="28" t="s">
        <v>68</v>
      </c>
      <c r="G8" s="28" t="s">
        <v>69</v>
      </c>
      <c r="H8" s="28" t="s">
        <v>68</v>
      </c>
      <c r="I8" s="28" t="s">
        <v>69</v>
      </c>
      <c r="J8" s="28" t="s">
        <v>68</v>
      </c>
      <c r="K8" s="28" t="s">
        <v>69</v>
      </c>
      <c r="L8" s="28" t="s">
        <v>68</v>
      </c>
      <c r="M8" s="33" t="s">
        <v>69</v>
      </c>
      <c r="N8" s="32" t="s">
        <v>68</v>
      </c>
      <c r="O8" s="28" t="s">
        <v>69</v>
      </c>
      <c r="P8" s="28" t="s">
        <v>68</v>
      </c>
      <c r="Q8" s="28" t="s">
        <v>69</v>
      </c>
      <c r="R8" s="28" t="s">
        <v>68</v>
      </c>
      <c r="S8" s="28" t="s">
        <v>69</v>
      </c>
      <c r="T8" s="28" t="s">
        <v>68</v>
      </c>
      <c r="U8" s="28" t="s">
        <v>69</v>
      </c>
    </row>
    <row r="9" spans="1:21" ht="15.75" x14ac:dyDescent="0.2">
      <c r="A9" s="34">
        <v>1</v>
      </c>
      <c r="B9" s="17" t="s">
        <v>44</v>
      </c>
      <c r="C9" s="31">
        <v>67</v>
      </c>
      <c r="D9" s="37">
        <v>7</v>
      </c>
      <c r="E9" s="82">
        <f t="shared" ref="E9:E17" si="0">D9/C9*100</f>
        <v>10.44776119402985</v>
      </c>
      <c r="F9" s="37">
        <v>27</v>
      </c>
      <c r="G9" s="82">
        <f t="shared" ref="G9:G17" si="1">F9/C9*100</f>
        <v>40.298507462686565</v>
      </c>
      <c r="H9" s="37">
        <v>30</v>
      </c>
      <c r="I9" s="82">
        <f t="shared" ref="I9:I17" si="2">H9/C9*100</f>
        <v>44.776119402985074</v>
      </c>
      <c r="J9" s="37">
        <v>3</v>
      </c>
      <c r="K9" s="82">
        <f t="shared" ref="K9:K17" si="3">J9/C9*100</f>
        <v>4.4776119402985071</v>
      </c>
      <c r="L9" s="37">
        <v>0</v>
      </c>
      <c r="M9" s="82">
        <f t="shared" ref="M9:M22" si="4">L9/C9*100</f>
        <v>0</v>
      </c>
      <c r="N9" s="83">
        <v>61</v>
      </c>
      <c r="O9" s="82">
        <f t="shared" ref="O9:O17" si="5">N9/C9*100</f>
        <v>91.044776119402982</v>
      </c>
      <c r="P9" s="37">
        <v>6</v>
      </c>
      <c r="Q9" s="82">
        <f t="shared" ref="Q9:Q17" si="6">P9/C9*100</f>
        <v>8.9552238805970141</v>
      </c>
      <c r="R9" s="37">
        <v>0</v>
      </c>
      <c r="S9" s="82">
        <f t="shared" ref="S9:S17" si="7">R9/C9*100</f>
        <v>0</v>
      </c>
      <c r="T9" s="37">
        <v>0</v>
      </c>
      <c r="U9" s="82">
        <f t="shared" ref="U9:U22" si="8">T9/C9*100</f>
        <v>0</v>
      </c>
    </row>
    <row r="10" spans="1:21" ht="15.75" x14ac:dyDescent="0.2">
      <c r="A10" s="34">
        <v>2</v>
      </c>
      <c r="B10" s="17" t="s">
        <v>27</v>
      </c>
      <c r="C10" s="31">
        <f>'Mau 1-1'!J10</f>
        <v>88</v>
      </c>
      <c r="D10" s="37">
        <v>3</v>
      </c>
      <c r="E10" s="82">
        <f t="shared" si="0"/>
        <v>3.4090909090909087</v>
      </c>
      <c r="F10" s="37">
        <v>44</v>
      </c>
      <c r="G10" s="82">
        <f t="shared" si="1"/>
        <v>50</v>
      </c>
      <c r="H10" s="37">
        <v>36</v>
      </c>
      <c r="I10" s="82">
        <f t="shared" si="2"/>
        <v>40.909090909090914</v>
      </c>
      <c r="J10" s="37">
        <v>5</v>
      </c>
      <c r="K10" s="82">
        <f t="shared" si="3"/>
        <v>5.6818181818181817</v>
      </c>
      <c r="L10" s="37">
        <v>0</v>
      </c>
      <c r="M10" s="82">
        <f t="shared" si="4"/>
        <v>0</v>
      </c>
      <c r="N10" s="83">
        <v>80</v>
      </c>
      <c r="O10" s="82">
        <f t="shared" si="5"/>
        <v>90.909090909090907</v>
      </c>
      <c r="P10" s="37">
        <v>8</v>
      </c>
      <c r="Q10" s="82">
        <f t="shared" si="6"/>
        <v>9.0909090909090917</v>
      </c>
      <c r="R10" s="37">
        <v>0</v>
      </c>
      <c r="S10" s="82">
        <f t="shared" si="7"/>
        <v>0</v>
      </c>
      <c r="T10" s="37">
        <v>0</v>
      </c>
      <c r="U10" s="82">
        <f t="shared" si="8"/>
        <v>0</v>
      </c>
    </row>
    <row r="11" spans="1:21" ht="15.75" x14ac:dyDescent="0.2">
      <c r="A11" s="34">
        <v>3</v>
      </c>
      <c r="B11" s="17" t="s">
        <v>30</v>
      </c>
      <c r="C11" s="31">
        <f>'Mau 1-1'!J11</f>
        <v>61</v>
      </c>
      <c r="D11" s="37">
        <v>2</v>
      </c>
      <c r="E11" s="82">
        <f t="shared" si="0"/>
        <v>3.278688524590164</v>
      </c>
      <c r="F11" s="37">
        <v>32</v>
      </c>
      <c r="G11" s="82">
        <f t="shared" si="1"/>
        <v>52.459016393442624</v>
      </c>
      <c r="H11" s="37">
        <v>26</v>
      </c>
      <c r="I11" s="82">
        <f t="shared" si="2"/>
        <v>42.622950819672127</v>
      </c>
      <c r="J11" s="37">
        <v>1</v>
      </c>
      <c r="K11" s="82">
        <f t="shared" si="3"/>
        <v>1.639344262295082</v>
      </c>
      <c r="L11" s="37"/>
      <c r="M11" s="82">
        <f t="shared" si="4"/>
        <v>0</v>
      </c>
      <c r="N11" s="83">
        <v>45</v>
      </c>
      <c r="O11" s="82">
        <f t="shared" si="5"/>
        <v>73.770491803278688</v>
      </c>
      <c r="P11" s="37">
        <v>16</v>
      </c>
      <c r="Q11" s="82">
        <f t="shared" si="6"/>
        <v>26.229508196721312</v>
      </c>
      <c r="R11" s="37">
        <v>0</v>
      </c>
      <c r="S11" s="82">
        <f t="shared" si="7"/>
        <v>0</v>
      </c>
      <c r="T11" s="37"/>
      <c r="U11" s="82">
        <f t="shared" si="8"/>
        <v>0</v>
      </c>
    </row>
    <row r="12" spans="1:21" ht="15.75" x14ac:dyDescent="0.2">
      <c r="A12" s="34">
        <v>4</v>
      </c>
      <c r="B12" s="17" t="s">
        <v>37</v>
      </c>
      <c r="C12" s="31">
        <v>132</v>
      </c>
      <c r="D12" s="37">
        <v>8</v>
      </c>
      <c r="E12" s="82">
        <f t="shared" si="0"/>
        <v>6.0606060606060606</v>
      </c>
      <c r="F12" s="37">
        <v>47</v>
      </c>
      <c r="G12" s="82">
        <f t="shared" si="1"/>
        <v>35.606060606060609</v>
      </c>
      <c r="H12" s="37">
        <v>62</v>
      </c>
      <c r="I12" s="82">
        <f t="shared" si="2"/>
        <v>46.969696969696969</v>
      </c>
      <c r="J12" s="37">
        <v>15</v>
      </c>
      <c r="K12" s="82">
        <f t="shared" si="3"/>
        <v>11.363636363636363</v>
      </c>
      <c r="L12" s="37">
        <v>0</v>
      </c>
      <c r="M12" s="82">
        <f t="shared" si="4"/>
        <v>0</v>
      </c>
      <c r="N12" s="83">
        <v>78</v>
      </c>
      <c r="O12" s="82">
        <f t="shared" si="5"/>
        <v>59.090909090909093</v>
      </c>
      <c r="P12" s="37">
        <v>37</v>
      </c>
      <c r="Q12" s="82">
        <f t="shared" si="6"/>
        <v>28.030303030303028</v>
      </c>
      <c r="R12" s="37">
        <v>17</v>
      </c>
      <c r="S12" s="82">
        <f t="shared" si="7"/>
        <v>12.878787878787879</v>
      </c>
      <c r="T12" s="37">
        <v>0</v>
      </c>
      <c r="U12" s="82">
        <f t="shared" si="8"/>
        <v>0</v>
      </c>
    </row>
    <row r="13" spans="1:21" ht="15.75" x14ac:dyDescent="0.2">
      <c r="A13" s="34">
        <v>5</v>
      </c>
      <c r="B13" s="17" t="s">
        <v>39</v>
      </c>
      <c r="C13" s="31">
        <v>95</v>
      </c>
      <c r="D13" s="37">
        <v>11</v>
      </c>
      <c r="E13" s="82">
        <f t="shared" si="0"/>
        <v>11.578947368421053</v>
      </c>
      <c r="F13" s="37">
        <v>43</v>
      </c>
      <c r="G13" s="82">
        <f t="shared" si="1"/>
        <v>45.263157894736842</v>
      </c>
      <c r="H13" s="37">
        <v>38</v>
      </c>
      <c r="I13" s="82">
        <f t="shared" si="2"/>
        <v>40</v>
      </c>
      <c r="J13" s="37">
        <v>3</v>
      </c>
      <c r="K13" s="82">
        <f t="shared" si="3"/>
        <v>3.1578947368421053</v>
      </c>
      <c r="L13" s="37"/>
      <c r="M13" s="82">
        <f t="shared" si="4"/>
        <v>0</v>
      </c>
      <c r="N13" s="83">
        <v>71</v>
      </c>
      <c r="O13" s="82">
        <f t="shared" si="5"/>
        <v>74.73684210526315</v>
      </c>
      <c r="P13" s="37">
        <v>24</v>
      </c>
      <c r="Q13" s="82">
        <f t="shared" si="6"/>
        <v>25.263157894736842</v>
      </c>
      <c r="R13" s="37"/>
      <c r="S13" s="82">
        <f t="shared" si="7"/>
        <v>0</v>
      </c>
      <c r="T13" s="37"/>
      <c r="U13" s="82">
        <f t="shared" si="8"/>
        <v>0</v>
      </c>
    </row>
    <row r="14" spans="1:21" ht="15.75" x14ac:dyDescent="0.2">
      <c r="A14" s="34">
        <v>6</v>
      </c>
      <c r="B14" s="17" t="s">
        <v>32</v>
      </c>
      <c r="C14" s="31">
        <f>'Mau 1-1'!J14</f>
        <v>111</v>
      </c>
      <c r="D14" s="37">
        <v>3</v>
      </c>
      <c r="E14" s="82">
        <f t="shared" si="0"/>
        <v>2.7027027027027026</v>
      </c>
      <c r="F14" s="37">
        <v>33</v>
      </c>
      <c r="G14" s="82">
        <f t="shared" si="1"/>
        <v>29.72972972972973</v>
      </c>
      <c r="H14" s="37">
        <v>58</v>
      </c>
      <c r="I14" s="82">
        <f t="shared" si="2"/>
        <v>52.252252252252248</v>
      </c>
      <c r="J14" s="37">
        <v>17</v>
      </c>
      <c r="K14" s="82">
        <f t="shared" si="3"/>
        <v>15.315315315315313</v>
      </c>
      <c r="L14" s="37">
        <v>0</v>
      </c>
      <c r="M14" s="82">
        <f t="shared" si="4"/>
        <v>0</v>
      </c>
      <c r="N14" s="83">
        <v>70</v>
      </c>
      <c r="O14" s="82">
        <f t="shared" si="5"/>
        <v>63.063063063063062</v>
      </c>
      <c r="P14" s="37">
        <v>31</v>
      </c>
      <c r="Q14" s="82">
        <f t="shared" si="6"/>
        <v>27.927927927927925</v>
      </c>
      <c r="R14" s="37">
        <v>9</v>
      </c>
      <c r="S14" s="82">
        <f t="shared" si="7"/>
        <v>8.1081081081081088</v>
      </c>
      <c r="T14" s="37">
        <v>1</v>
      </c>
      <c r="U14" s="82">
        <f t="shared" si="8"/>
        <v>0.90090090090090091</v>
      </c>
    </row>
    <row r="15" spans="1:21" ht="15.75" x14ac:dyDescent="0.2">
      <c r="A15" s="34">
        <v>7</v>
      </c>
      <c r="B15" s="17" t="s">
        <v>46</v>
      </c>
      <c r="C15" s="31">
        <f>'Mau 1-1'!J15</f>
        <v>112</v>
      </c>
      <c r="D15" s="37">
        <v>85</v>
      </c>
      <c r="E15" s="82">
        <f t="shared" si="0"/>
        <v>75.892857142857139</v>
      </c>
      <c r="F15" s="37">
        <v>27</v>
      </c>
      <c r="G15" s="82">
        <f t="shared" si="1"/>
        <v>24.107142857142858</v>
      </c>
      <c r="H15" s="37"/>
      <c r="I15" s="82">
        <f t="shared" si="2"/>
        <v>0</v>
      </c>
      <c r="J15" s="37"/>
      <c r="K15" s="82">
        <f t="shared" si="3"/>
        <v>0</v>
      </c>
      <c r="L15" s="37"/>
      <c r="M15" s="82">
        <f t="shared" si="4"/>
        <v>0</v>
      </c>
      <c r="N15" s="83">
        <v>111</v>
      </c>
      <c r="O15" s="82">
        <f t="shared" si="5"/>
        <v>99.107142857142861</v>
      </c>
      <c r="P15" s="37">
        <v>1</v>
      </c>
      <c r="Q15" s="82">
        <f t="shared" si="6"/>
        <v>0.89285714285714279</v>
      </c>
      <c r="R15" s="37"/>
      <c r="S15" s="82">
        <f t="shared" si="7"/>
        <v>0</v>
      </c>
      <c r="T15" s="37"/>
      <c r="U15" s="82">
        <f t="shared" si="8"/>
        <v>0</v>
      </c>
    </row>
    <row r="16" spans="1:21" ht="15.75" x14ac:dyDescent="0.2">
      <c r="A16" s="34">
        <v>8</v>
      </c>
      <c r="B16" s="17" t="s">
        <v>42</v>
      </c>
      <c r="C16" s="31">
        <f>'Mau 1-1'!J16</f>
        <v>100</v>
      </c>
      <c r="D16" s="37">
        <v>11</v>
      </c>
      <c r="E16" s="82">
        <f t="shared" si="0"/>
        <v>11</v>
      </c>
      <c r="F16" s="37">
        <v>46</v>
      </c>
      <c r="G16" s="82">
        <f t="shared" si="1"/>
        <v>46</v>
      </c>
      <c r="H16" s="37">
        <v>41</v>
      </c>
      <c r="I16" s="82">
        <f t="shared" si="2"/>
        <v>41</v>
      </c>
      <c r="J16" s="37">
        <v>2</v>
      </c>
      <c r="K16" s="82">
        <f t="shared" si="3"/>
        <v>2</v>
      </c>
      <c r="L16" s="37"/>
      <c r="M16" s="82">
        <f t="shared" si="4"/>
        <v>0</v>
      </c>
      <c r="N16" s="83">
        <v>90</v>
      </c>
      <c r="O16" s="82">
        <f t="shared" si="5"/>
        <v>90</v>
      </c>
      <c r="P16" s="37">
        <v>9</v>
      </c>
      <c r="Q16" s="82">
        <f t="shared" si="6"/>
        <v>9</v>
      </c>
      <c r="R16" s="37">
        <v>1</v>
      </c>
      <c r="S16" s="82">
        <f t="shared" si="7"/>
        <v>1</v>
      </c>
      <c r="T16" s="37"/>
      <c r="U16" s="82">
        <f t="shared" si="8"/>
        <v>0</v>
      </c>
    </row>
    <row r="17" spans="1:21" ht="15.75" x14ac:dyDescent="0.2">
      <c r="A17" s="34">
        <v>9</v>
      </c>
      <c r="B17" s="17" t="s">
        <v>48</v>
      </c>
      <c r="C17" s="31">
        <f>'Mau 1-1'!J17</f>
        <v>75</v>
      </c>
      <c r="D17" s="37">
        <v>9</v>
      </c>
      <c r="E17" s="82">
        <f t="shared" si="0"/>
        <v>12</v>
      </c>
      <c r="F17" s="37">
        <v>34</v>
      </c>
      <c r="G17" s="82">
        <f t="shared" si="1"/>
        <v>45.333333333333329</v>
      </c>
      <c r="H17" s="37">
        <v>27</v>
      </c>
      <c r="I17" s="82">
        <f t="shared" si="2"/>
        <v>36</v>
      </c>
      <c r="J17" s="37">
        <v>5</v>
      </c>
      <c r="K17" s="82">
        <f t="shared" si="3"/>
        <v>6.666666666666667</v>
      </c>
      <c r="L17" s="37">
        <v>0</v>
      </c>
      <c r="M17" s="82">
        <f t="shared" si="4"/>
        <v>0</v>
      </c>
      <c r="N17" s="83">
        <v>57</v>
      </c>
      <c r="O17" s="82">
        <f t="shared" si="5"/>
        <v>76</v>
      </c>
      <c r="P17" s="37">
        <v>17</v>
      </c>
      <c r="Q17" s="82">
        <f t="shared" si="6"/>
        <v>22.666666666666664</v>
      </c>
      <c r="R17" s="37">
        <v>1</v>
      </c>
      <c r="S17" s="82">
        <f t="shared" si="7"/>
        <v>1.3333333333333335</v>
      </c>
      <c r="T17" s="37">
        <v>0</v>
      </c>
      <c r="U17" s="82">
        <f t="shared" si="8"/>
        <v>0</v>
      </c>
    </row>
    <row r="18" spans="1:21" ht="15.75" x14ac:dyDescent="0.2">
      <c r="A18" s="34">
        <v>10</v>
      </c>
      <c r="B18" s="17" t="s">
        <v>25</v>
      </c>
      <c r="C18" s="31">
        <f>'Mau 1-1'!J18</f>
        <v>95</v>
      </c>
      <c r="D18" s="37">
        <v>17</v>
      </c>
      <c r="E18" s="82">
        <v>17.899999999999999</v>
      </c>
      <c r="F18" s="37">
        <v>43</v>
      </c>
      <c r="G18" s="82">
        <v>45.3</v>
      </c>
      <c r="H18" s="37">
        <v>31</v>
      </c>
      <c r="I18" s="82">
        <v>32.6</v>
      </c>
      <c r="J18" s="37">
        <v>4</v>
      </c>
      <c r="K18" s="82">
        <v>4.2</v>
      </c>
      <c r="L18" s="37"/>
      <c r="M18" s="82">
        <f t="shared" si="4"/>
        <v>0</v>
      </c>
      <c r="N18" s="83">
        <v>68</v>
      </c>
      <c r="O18" s="82">
        <v>71.599999999999994</v>
      </c>
      <c r="P18" s="37">
        <v>23</v>
      </c>
      <c r="Q18" s="82">
        <v>24.2</v>
      </c>
      <c r="R18" s="37">
        <v>4</v>
      </c>
      <c r="S18" s="82">
        <v>4.2</v>
      </c>
      <c r="T18" s="37"/>
      <c r="U18" s="82">
        <f t="shared" si="8"/>
        <v>0</v>
      </c>
    </row>
    <row r="19" spans="1:21" ht="15.75" x14ac:dyDescent="0.2">
      <c r="A19" s="34">
        <v>11</v>
      </c>
      <c r="B19" s="17" t="s">
        <v>38</v>
      </c>
      <c r="C19" s="31">
        <f>'Mau 1-1'!J19</f>
        <v>82</v>
      </c>
      <c r="D19" s="37">
        <v>15</v>
      </c>
      <c r="E19" s="82">
        <f>D19/C19*100</f>
        <v>18.292682926829269</v>
      </c>
      <c r="F19" s="37">
        <v>27</v>
      </c>
      <c r="G19" s="82">
        <f>F19/C19*100</f>
        <v>32.926829268292686</v>
      </c>
      <c r="H19" s="37">
        <v>35</v>
      </c>
      <c r="I19" s="82">
        <f>H19/C19*100</f>
        <v>42.68292682926829</v>
      </c>
      <c r="J19" s="37">
        <v>5</v>
      </c>
      <c r="K19" s="82">
        <f>J19/C19*100</f>
        <v>6.0975609756097562</v>
      </c>
      <c r="L19" s="37">
        <v>0</v>
      </c>
      <c r="M19" s="82">
        <f t="shared" si="4"/>
        <v>0</v>
      </c>
      <c r="N19" s="83">
        <v>48</v>
      </c>
      <c r="O19" s="82">
        <f>N19/C19*100</f>
        <v>58.536585365853654</v>
      </c>
      <c r="P19" s="37">
        <v>21</v>
      </c>
      <c r="Q19" s="82">
        <f>P19/C19*100</f>
        <v>25.609756097560975</v>
      </c>
      <c r="R19" s="37">
        <v>13</v>
      </c>
      <c r="S19" s="82">
        <f>R19/C19*100</f>
        <v>15.853658536585366</v>
      </c>
      <c r="T19" s="37">
        <v>0</v>
      </c>
      <c r="U19" s="82">
        <f t="shared" si="8"/>
        <v>0</v>
      </c>
    </row>
    <row r="20" spans="1:21" ht="15.75" x14ac:dyDescent="0.2">
      <c r="A20" s="34">
        <v>12</v>
      </c>
      <c r="B20" s="17" t="s">
        <v>31</v>
      </c>
      <c r="C20" s="31">
        <f>'Mau 1-1'!J20</f>
        <v>107</v>
      </c>
      <c r="D20" s="37">
        <v>19</v>
      </c>
      <c r="E20" s="82">
        <f>D20/C20*100</f>
        <v>17.75700934579439</v>
      </c>
      <c r="F20" s="37">
        <v>52</v>
      </c>
      <c r="G20" s="82">
        <f>F20/C20*100</f>
        <v>48.598130841121495</v>
      </c>
      <c r="H20" s="37">
        <v>35</v>
      </c>
      <c r="I20" s="82">
        <f>H20/C20*100</f>
        <v>32.710280373831772</v>
      </c>
      <c r="J20" s="37">
        <v>1</v>
      </c>
      <c r="K20" s="82">
        <f>J20/C20*100</f>
        <v>0.93457943925233633</v>
      </c>
      <c r="L20" s="37"/>
      <c r="M20" s="82">
        <f t="shared" si="4"/>
        <v>0</v>
      </c>
      <c r="N20" s="83">
        <v>86</v>
      </c>
      <c r="O20" s="82">
        <f>N20/C20*100</f>
        <v>80.373831775700936</v>
      </c>
      <c r="P20" s="37">
        <v>21</v>
      </c>
      <c r="Q20" s="82">
        <f>P20/C20*100</f>
        <v>19.626168224299064</v>
      </c>
      <c r="R20" s="37"/>
      <c r="S20" s="82">
        <f>R20/C20*100</f>
        <v>0</v>
      </c>
      <c r="T20" s="37"/>
      <c r="U20" s="82">
        <f t="shared" si="8"/>
        <v>0</v>
      </c>
    </row>
    <row r="21" spans="1:21" ht="15.75" x14ac:dyDescent="0.2">
      <c r="A21" s="34">
        <v>13</v>
      </c>
      <c r="B21" s="17" t="s">
        <v>43</v>
      </c>
      <c r="C21" s="31">
        <f>'Mau 1-1'!J21</f>
        <v>92</v>
      </c>
      <c r="D21" s="37">
        <v>14</v>
      </c>
      <c r="E21" s="82">
        <f>D21/C21*100</f>
        <v>15.217391304347828</v>
      </c>
      <c r="F21" s="37">
        <v>29</v>
      </c>
      <c r="G21" s="82">
        <f>F21/C21*100</f>
        <v>31.521739130434785</v>
      </c>
      <c r="H21" s="37">
        <v>35</v>
      </c>
      <c r="I21" s="82">
        <f>H21/C21*100</f>
        <v>38.04347826086957</v>
      </c>
      <c r="J21" s="37">
        <v>14</v>
      </c>
      <c r="K21" s="82">
        <f>J21/C21*100</f>
        <v>15.217391304347828</v>
      </c>
      <c r="L21" s="37"/>
      <c r="M21" s="82">
        <f t="shared" si="4"/>
        <v>0</v>
      </c>
      <c r="N21" s="83">
        <v>68</v>
      </c>
      <c r="O21" s="82">
        <f>N21/C21*100</f>
        <v>73.91304347826086</v>
      </c>
      <c r="P21" s="37">
        <v>14</v>
      </c>
      <c r="Q21" s="82">
        <f>P21/C21*100</f>
        <v>15.217391304347828</v>
      </c>
      <c r="R21" s="37">
        <v>9</v>
      </c>
      <c r="S21" s="82">
        <f>R21/C21*100</f>
        <v>9.7826086956521738</v>
      </c>
      <c r="T21" s="37">
        <v>1</v>
      </c>
      <c r="U21" s="82">
        <f t="shared" si="8"/>
        <v>1.0869565217391304</v>
      </c>
    </row>
    <row r="22" spans="1:21" ht="15.75" x14ac:dyDescent="0.2">
      <c r="A22" s="34">
        <v>14</v>
      </c>
      <c r="B22" s="17" t="s">
        <v>41</v>
      </c>
      <c r="C22" s="31">
        <f>'Mau 1-1'!J22</f>
        <v>43</v>
      </c>
      <c r="D22" s="37">
        <v>7</v>
      </c>
      <c r="E22" s="82">
        <f>D22/C22*100</f>
        <v>16.279069767441861</v>
      </c>
      <c r="F22" s="37">
        <v>21</v>
      </c>
      <c r="G22" s="82">
        <f>F22/C22*100</f>
        <v>48.837209302325576</v>
      </c>
      <c r="H22" s="37">
        <v>12</v>
      </c>
      <c r="I22" s="82">
        <f>H22/C22*100</f>
        <v>27.906976744186046</v>
      </c>
      <c r="J22" s="37">
        <v>3</v>
      </c>
      <c r="K22" s="82">
        <f>J22/C22*100</f>
        <v>6.9767441860465116</v>
      </c>
      <c r="L22" s="37">
        <v>0</v>
      </c>
      <c r="M22" s="82">
        <f t="shared" si="4"/>
        <v>0</v>
      </c>
      <c r="N22" s="83">
        <v>35</v>
      </c>
      <c r="O22" s="82">
        <f>N22/C22*100</f>
        <v>81.395348837209298</v>
      </c>
      <c r="P22" s="37">
        <v>8</v>
      </c>
      <c r="Q22" s="82">
        <f>P22/C22*100</f>
        <v>18.604651162790699</v>
      </c>
      <c r="R22" s="37">
        <v>0</v>
      </c>
      <c r="S22" s="82">
        <f>R22/C22*100</f>
        <v>0</v>
      </c>
      <c r="T22" s="37">
        <v>0</v>
      </c>
      <c r="U22" s="82">
        <f t="shared" si="8"/>
        <v>0</v>
      </c>
    </row>
    <row r="23" spans="1:21" ht="15.75" x14ac:dyDescent="0.2">
      <c r="A23" s="34">
        <v>15</v>
      </c>
      <c r="B23" s="17" t="s">
        <v>36</v>
      </c>
      <c r="C23" s="31">
        <v>88</v>
      </c>
      <c r="D23" s="37">
        <v>5</v>
      </c>
      <c r="E23" s="82">
        <v>5.6</v>
      </c>
      <c r="F23" s="37">
        <v>36</v>
      </c>
      <c r="G23" s="82">
        <v>40.4</v>
      </c>
      <c r="H23" s="37">
        <v>31</v>
      </c>
      <c r="I23" s="82">
        <v>34.799999999999997</v>
      </c>
      <c r="J23" s="37">
        <v>16</v>
      </c>
      <c r="K23" s="82">
        <v>18</v>
      </c>
      <c r="L23" s="37"/>
      <c r="M23" s="82">
        <v>0</v>
      </c>
      <c r="N23" s="83">
        <v>55</v>
      </c>
      <c r="O23" s="82">
        <v>61.8</v>
      </c>
      <c r="P23" s="37">
        <v>19</v>
      </c>
      <c r="Q23" s="82">
        <v>21.3</v>
      </c>
      <c r="R23" s="37">
        <v>14</v>
      </c>
      <c r="S23" s="82">
        <v>15.7</v>
      </c>
      <c r="T23" s="37"/>
      <c r="U23" s="82">
        <v>0</v>
      </c>
    </row>
    <row r="24" spans="1:21" ht="15.75" x14ac:dyDescent="0.2">
      <c r="A24" s="34">
        <v>16</v>
      </c>
      <c r="B24" s="17" t="s">
        <v>20</v>
      </c>
      <c r="C24" s="31">
        <f>'Mau 1-1'!J24</f>
        <v>62</v>
      </c>
      <c r="D24" s="37">
        <v>4</v>
      </c>
      <c r="E24" s="82">
        <f>D24/C24*100</f>
        <v>6.4516129032258061</v>
      </c>
      <c r="F24" s="37">
        <v>29</v>
      </c>
      <c r="G24" s="82">
        <f>F24/C24*100</f>
        <v>46.774193548387096</v>
      </c>
      <c r="H24" s="37">
        <v>27</v>
      </c>
      <c r="I24" s="82">
        <f>H24/C24*100</f>
        <v>43.548387096774192</v>
      </c>
      <c r="J24" s="37">
        <v>2</v>
      </c>
      <c r="K24" s="82">
        <f>J24/C24*100</f>
        <v>3.225806451612903</v>
      </c>
      <c r="L24" s="37"/>
      <c r="M24" s="82">
        <f>L24/C24*100</f>
        <v>0</v>
      </c>
      <c r="N24" s="83">
        <v>47</v>
      </c>
      <c r="O24" s="82">
        <f>N24/C24*100</f>
        <v>75.806451612903231</v>
      </c>
      <c r="P24" s="37">
        <v>12</v>
      </c>
      <c r="Q24" s="82">
        <f>P24/C24*100</f>
        <v>19.35483870967742</v>
      </c>
      <c r="R24" s="37">
        <v>3</v>
      </c>
      <c r="S24" s="82">
        <f>R24/C24*100</f>
        <v>4.838709677419355</v>
      </c>
      <c r="T24" s="37"/>
      <c r="U24" s="82">
        <f>T24/C24*100</f>
        <v>0</v>
      </c>
    </row>
    <row r="25" spans="1:21" ht="15.75" x14ac:dyDescent="0.2">
      <c r="A25" s="34">
        <v>17</v>
      </c>
      <c r="B25" s="17" t="s">
        <v>21</v>
      </c>
      <c r="C25" s="31">
        <f>'Mau 1-1'!J25</f>
        <v>52</v>
      </c>
      <c r="D25" s="37">
        <v>4</v>
      </c>
      <c r="E25" s="82">
        <f t="shared" ref="E25:E33" si="9">D25/C25*100</f>
        <v>7.6923076923076925</v>
      </c>
      <c r="F25" s="37">
        <v>19</v>
      </c>
      <c r="G25" s="82">
        <f t="shared" ref="G25:G33" si="10">F25/C25*100</f>
        <v>36.538461538461533</v>
      </c>
      <c r="H25" s="37">
        <v>28</v>
      </c>
      <c r="I25" s="82">
        <f t="shared" ref="I25:I33" si="11">H25/C25*100</f>
        <v>53.846153846153847</v>
      </c>
      <c r="J25" s="37">
        <v>1</v>
      </c>
      <c r="K25" s="82">
        <f t="shared" ref="K25:K33" si="12">J25/C25*100</f>
        <v>1.9230769230769231</v>
      </c>
      <c r="L25" s="37"/>
      <c r="M25" s="82">
        <f t="shared" ref="M25:M33" si="13">L25/C25*100</f>
        <v>0</v>
      </c>
      <c r="N25" s="83">
        <v>44</v>
      </c>
      <c r="O25" s="82">
        <f t="shared" ref="O25:O33" si="14">N25/C25*100</f>
        <v>84.615384615384613</v>
      </c>
      <c r="P25" s="37">
        <v>8</v>
      </c>
      <c r="Q25" s="82">
        <f t="shared" ref="Q25:Q33" si="15">P25/C25*100</f>
        <v>15.384615384615385</v>
      </c>
      <c r="R25" s="37"/>
      <c r="S25" s="82">
        <f t="shared" ref="S25:S33" si="16">R25/C25*100</f>
        <v>0</v>
      </c>
      <c r="T25" s="37"/>
      <c r="U25" s="82">
        <f t="shared" ref="U25:U33" si="17">T25/C25*100</f>
        <v>0</v>
      </c>
    </row>
    <row r="26" spans="1:21" ht="15.75" x14ac:dyDescent="0.2">
      <c r="A26" s="34">
        <v>18</v>
      </c>
      <c r="B26" s="17" t="s">
        <v>33</v>
      </c>
      <c r="C26" s="31">
        <f>'Mau 1-1'!J26</f>
        <v>56</v>
      </c>
      <c r="D26" s="37">
        <v>13</v>
      </c>
      <c r="E26" s="82">
        <f>D26/C26*100</f>
        <v>23.214285714285715</v>
      </c>
      <c r="F26" s="37">
        <v>28</v>
      </c>
      <c r="G26" s="82">
        <f>F26/C26*100</f>
        <v>50</v>
      </c>
      <c r="H26" s="37">
        <v>12</v>
      </c>
      <c r="I26" s="82">
        <f>H26/C26*100</f>
        <v>21.428571428571427</v>
      </c>
      <c r="J26" s="37">
        <v>3</v>
      </c>
      <c r="K26" s="82">
        <f>J26/C26*100</f>
        <v>5.3571428571428568</v>
      </c>
      <c r="L26" s="37">
        <v>0</v>
      </c>
      <c r="M26" s="82">
        <f>L26/C26*100</f>
        <v>0</v>
      </c>
      <c r="N26" s="83">
        <v>47</v>
      </c>
      <c r="O26" s="82">
        <f>N26/C26*100</f>
        <v>83.928571428571431</v>
      </c>
      <c r="P26" s="37">
        <v>9</v>
      </c>
      <c r="Q26" s="82">
        <f>P26/C26*100</f>
        <v>16.071428571428573</v>
      </c>
      <c r="R26" s="37">
        <v>0</v>
      </c>
      <c r="S26" s="82">
        <f>R26/C26*100</f>
        <v>0</v>
      </c>
      <c r="T26" s="37">
        <v>0</v>
      </c>
      <c r="U26" s="82">
        <f>T26/C26*100</f>
        <v>0</v>
      </c>
    </row>
    <row r="27" spans="1:21" ht="15.75" x14ac:dyDescent="0.2">
      <c r="A27" s="34">
        <v>19</v>
      </c>
      <c r="B27" s="17" t="s">
        <v>35</v>
      </c>
      <c r="C27" s="31">
        <f>'Mau 1-1'!J27</f>
        <v>60</v>
      </c>
      <c r="D27" s="37">
        <v>6</v>
      </c>
      <c r="E27" s="82">
        <f>D27/C27*100</f>
        <v>10</v>
      </c>
      <c r="F27" s="37">
        <v>35</v>
      </c>
      <c r="G27" s="82">
        <f>F27/C27*100</f>
        <v>58.333333333333336</v>
      </c>
      <c r="H27" s="37">
        <v>16</v>
      </c>
      <c r="I27" s="82">
        <f>H27/C27*100</f>
        <v>26.666666666666668</v>
      </c>
      <c r="J27" s="37">
        <v>3</v>
      </c>
      <c r="K27" s="82">
        <f>J27/C27*100</f>
        <v>5</v>
      </c>
      <c r="L27" s="37">
        <v>0</v>
      </c>
      <c r="M27" s="82">
        <f>L27/C27*100</f>
        <v>0</v>
      </c>
      <c r="N27" s="83">
        <v>56</v>
      </c>
      <c r="O27" s="82">
        <f>N27/C27*100</f>
        <v>93.333333333333329</v>
      </c>
      <c r="P27" s="37">
        <v>4</v>
      </c>
      <c r="Q27" s="82">
        <f>P27/C27*100</f>
        <v>6.666666666666667</v>
      </c>
      <c r="R27" s="37">
        <v>0</v>
      </c>
      <c r="S27" s="82">
        <f>R27/C27*100</f>
        <v>0</v>
      </c>
      <c r="T27" s="37">
        <v>0</v>
      </c>
      <c r="U27" s="82">
        <f>T27/C27*100</f>
        <v>0</v>
      </c>
    </row>
    <row r="28" spans="1:21" ht="15.75" x14ac:dyDescent="0.2">
      <c r="A28" s="34">
        <v>20</v>
      </c>
      <c r="B28" s="17" t="s">
        <v>24</v>
      </c>
      <c r="C28" s="31">
        <f>'Mau 1-1'!J28</f>
        <v>33</v>
      </c>
      <c r="D28" s="37">
        <v>3</v>
      </c>
      <c r="E28" s="82">
        <f>D28/C28*100</f>
        <v>9.0909090909090917</v>
      </c>
      <c r="F28" s="37">
        <v>10</v>
      </c>
      <c r="G28" s="82">
        <f>F28/C28*100</f>
        <v>30.303030303030305</v>
      </c>
      <c r="H28" s="37">
        <v>16</v>
      </c>
      <c r="I28" s="82">
        <f>H28/C28*100</f>
        <v>48.484848484848484</v>
      </c>
      <c r="J28" s="37">
        <v>4</v>
      </c>
      <c r="K28" s="82">
        <f>J28/C28*100</f>
        <v>12.121212121212121</v>
      </c>
      <c r="L28" s="37">
        <v>0</v>
      </c>
      <c r="M28" s="82">
        <f>L28/C28*100</f>
        <v>0</v>
      </c>
      <c r="N28" s="83">
        <v>27</v>
      </c>
      <c r="O28" s="82">
        <f>N28/C28*100</f>
        <v>81.818181818181827</v>
      </c>
      <c r="P28" s="37">
        <v>6</v>
      </c>
      <c r="Q28" s="82">
        <f>P28/C28*100</f>
        <v>18.181818181818183</v>
      </c>
      <c r="R28" s="37">
        <v>0</v>
      </c>
      <c r="S28" s="82">
        <f>R28/C28*100</f>
        <v>0</v>
      </c>
      <c r="T28" s="37">
        <v>0</v>
      </c>
      <c r="U28" s="82">
        <f>T28/C28*100</f>
        <v>0</v>
      </c>
    </row>
    <row r="29" spans="1:21" ht="15.75" x14ac:dyDescent="0.2">
      <c r="A29" s="34">
        <v>21</v>
      </c>
      <c r="B29" s="17" t="s">
        <v>23</v>
      </c>
      <c r="C29" s="31">
        <f>'Mau 1-1'!J29</f>
        <v>95</v>
      </c>
      <c r="D29" s="37">
        <v>8</v>
      </c>
      <c r="E29" s="82">
        <f>D29/C29*100</f>
        <v>8.4210526315789469</v>
      </c>
      <c r="F29" s="37">
        <v>55</v>
      </c>
      <c r="G29" s="82">
        <f>F29/C29*100</f>
        <v>57.894736842105267</v>
      </c>
      <c r="H29" s="37">
        <v>28</v>
      </c>
      <c r="I29" s="82">
        <f>H29/C29*100</f>
        <v>29.473684210526311</v>
      </c>
      <c r="J29" s="37">
        <v>4</v>
      </c>
      <c r="K29" s="82">
        <f>J29/C29*100</f>
        <v>4.2105263157894735</v>
      </c>
      <c r="L29" s="37"/>
      <c r="M29" s="82">
        <f>L29/C29*100</f>
        <v>0</v>
      </c>
      <c r="N29" s="83">
        <v>83</v>
      </c>
      <c r="O29" s="82">
        <f>N29/C29*100</f>
        <v>87.368421052631589</v>
      </c>
      <c r="P29" s="37">
        <v>12</v>
      </c>
      <c r="Q29" s="82">
        <f>P29/C29*100</f>
        <v>12.631578947368421</v>
      </c>
      <c r="R29" s="37"/>
      <c r="S29" s="82">
        <f>R29/C29*100</f>
        <v>0</v>
      </c>
      <c r="T29" s="37"/>
      <c r="U29" s="82">
        <f>T29/C29*100</f>
        <v>0</v>
      </c>
    </row>
    <row r="30" spans="1:21" ht="15.75" x14ac:dyDescent="0.2">
      <c r="A30" s="34">
        <v>22</v>
      </c>
      <c r="B30" s="17" t="s">
        <v>29</v>
      </c>
      <c r="C30" s="31">
        <f>'Mau 1-1'!J30</f>
        <v>63</v>
      </c>
      <c r="D30" s="37">
        <v>8</v>
      </c>
      <c r="E30" s="82">
        <f>D30/C30*100</f>
        <v>12.698412698412698</v>
      </c>
      <c r="F30" s="37">
        <v>21</v>
      </c>
      <c r="G30" s="82">
        <f>F30/C30*100</f>
        <v>33.333333333333329</v>
      </c>
      <c r="H30" s="37">
        <v>23</v>
      </c>
      <c r="I30" s="82">
        <f>H30/C30*100</f>
        <v>36.507936507936506</v>
      </c>
      <c r="J30" s="37">
        <v>11</v>
      </c>
      <c r="K30" s="82">
        <f>J30/C30*100</f>
        <v>17.460317460317459</v>
      </c>
      <c r="L30" s="37"/>
      <c r="M30" s="82">
        <f>L30/C30*100</f>
        <v>0</v>
      </c>
      <c r="N30" s="83">
        <v>45</v>
      </c>
      <c r="O30" s="82">
        <f>N30/C30*100</f>
        <v>71.428571428571431</v>
      </c>
      <c r="P30" s="37">
        <v>18</v>
      </c>
      <c r="Q30" s="82">
        <f>P30/C30*100</f>
        <v>28.571428571428569</v>
      </c>
      <c r="R30" s="37"/>
      <c r="S30" s="82">
        <f>R30/C30*100</f>
        <v>0</v>
      </c>
      <c r="T30" s="37"/>
      <c r="U30" s="82">
        <f>T30/C30*100</f>
        <v>0</v>
      </c>
    </row>
    <row r="31" spans="1:21" ht="15.75" x14ac:dyDescent="0.2">
      <c r="A31" s="34">
        <v>23</v>
      </c>
      <c r="B31" s="17" t="s">
        <v>22</v>
      </c>
      <c r="C31" s="31">
        <f>'Mau 1-1'!J31</f>
        <v>82</v>
      </c>
      <c r="D31" s="37">
        <v>2</v>
      </c>
      <c r="E31" s="82">
        <f t="shared" si="9"/>
        <v>2.4390243902439024</v>
      </c>
      <c r="F31" s="37">
        <v>33</v>
      </c>
      <c r="G31" s="82">
        <f t="shared" si="10"/>
        <v>40.243902439024396</v>
      </c>
      <c r="H31" s="37">
        <v>40</v>
      </c>
      <c r="I31" s="82">
        <f t="shared" si="11"/>
        <v>48.780487804878049</v>
      </c>
      <c r="J31" s="37">
        <v>7</v>
      </c>
      <c r="K31" s="82">
        <f t="shared" si="12"/>
        <v>8.536585365853659</v>
      </c>
      <c r="L31" s="37"/>
      <c r="M31" s="82">
        <f t="shared" si="13"/>
        <v>0</v>
      </c>
      <c r="N31" s="83">
        <v>41</v>
      </c>
      <c r="O31" s="82">
        <f t="shared" si="14"/>
        <v>50</v>
      </c>
      <c r="P31" s="37">
        <v>32</v>
      </c>
      <c r="Q31" s="82">
        <f t="shared" si="15"/>
        <v>39.024390243902438</v>
      </c>
      <c r="R31" s="37">
        <v>9</v>
      </c>
      <c r="S31" s="82">
        <f t="shared" si="16"/>
        <v>10.975609756097562</v>
      </c>
      <c r="T31" s="37"/>
      <c r="U31" s="82">
        <f t="shared" si="17"/>
        <v>0</v>
      </c>
    </row>
    <row r="32" spans="1:21" ht="15.75" x14ac:dyDescent="0.2">
      <c r="A32" s="34">
        <v>24</v>
      </c>
      <c r="B32" s="17" t="s">
        <v>47</v>
      </c>
      <c r="C32" s="31">
        <f>'Mau 1-1'!J32</f>
        <v>159</v>
      </c>
      <c r="D32" s="37">
        <v>20</v>
      </c>
      <c r="E32" s="82">
        <f>D32/C32*100</f>
        <v>12.578616352201259</v>
      </c>
      <c r="F32" s="37">
        <v>76</v>
      </c>
      <c r="G32" s="82">
        <f>F32/C32*100</f>
        <v>47.79874213836478</v>
      </c>
      <c r="H32" s="37">
        <v>48</v>
      </c>
      <c r="I32" s="82">
        <f>H32/C32*100</f>
        <v>30.188679245283019</v>
      </c>
      <c r="J32" s="37">
        <v>15</v>
      </c>
      <c r="K32" s="82">
        <f>J32/C32*100</f>
        <v>9.433962264150944</v>
      </c>
      <c r="L32" s="37"/>
      <c r="M32" s="82">
        <f>L32/C32*100</f>
        <v>0</v>
      </c>
      <c r="N32" s="83">
        <v>125</v>
      </c>
      <c r="O32" s="82">
        <f>N32/C32*100</f>
        <v>78.616352201257868</v>
      </c>
      <c r="P32" s="37">
        <v>34</v>
      </c>
      <c r="Q32" s="82">
        <f>P32/C32*100</f>
        <v>21.383647798742139</v>
      </c>
      <c r="R32" s="37">
        <v>0</v>
      </c>
      <c r="S32" s="82">
        <f>R32/C32*100</f>
        <v>0</v>
      </c>
      <c r="T32" s="37"/>
      <c r="U32" s="82">
        <f>T32/C32*100</f>
        <v>0</v>
      </c>
    </row>
    <row r="33" spans="1:21" ht="15.75" x14ac:dyDescent="0.2">
      <c r="A33" s="34">
        <v>25</v>
      </c>
      <c r="B33" s="17" t="s">
        <v>34</v>
      </c>
      <c r="C33" s="31">
        <f>'Mau 1-1'!J33</f>
        <v>148</v>
      </c>
      <c r="D33" s="37">
        <v>16</v>
      </c>
      <c r="E33" s="82">
        <f t="shared" si="9"/>
        <v>10.810810810810811</v>
      </c>
      <c r="F33" s="37">
        <v>69</v>
      </c>
      <c r="G33" s="82">
        <f t="shared" si="10"/>
        <v>46.621621621621621</v>
      </c>
      <c r="H33" s="37">
        <v>58</v>
      </c>
      <c r="I33" s="82">
        <f t="shared" si="11"/>
        <v>39.189189189189186</v>
      </c>
      <c r="J33" s="37">
        <v>5</v>
      </c>
      <c r="K33" s="82">
        <f t="shared" si="12"/>
        <v>3.3783783783783785</v>
      </c>
      <c r="L33" s="37">
        <v>0</v>
      </c>
      <c r="M33" s="82">
        <f t="shared" si="13"/>
        <v>0</v>
      </c>
      <c r="N33" s="83">
        <v>115</v>
      </c>
      <c r="O33" s="82">
        <f t="shared" si="14"/>
        <v>77.702702702702695</v>
      </c>
      <c r="P33" s="37">
        <v>24</v>
      </c>
      <c r="Q33" s="82">
        <f t="shared" si="15"/>
        <v>16.216216216216218</v>
      </c>
      <c r="R33" s="37">
        <v>9</v>
      </c>
      <c r="S33" s="82">
        <f t="shared" si="16"/>
        <v>6.0810810810810816</v>
      </c>
      <c r="T33" s="37">
        <v>0</v>
      </c>
      <c r="U33" s="82">
        <f t="shared" si="17"/>
        <v>0</v>
      </c>
    </row>
    <row r="34" spans="1:21" ht="15.75" x14ac:dyDescent="0.2">
      <c r="A34" s="34">
        <v>26</v>
      </c>
      <c r="B34" s="17" t="s">
        <v>95</v>
      </c>
      <c r="C34" s="31">
        <f>'Mau 1-1'!J34</f>
        <v>51</v>
      </c>
      <c r="D34" s="37">
        <v>8</v>
      </c>
      <c r="E34" s="82">
        <f>D34/C34*100</f>
        <v>15.686274509803921</v>
      </c>
      <c r="F34" s="37">
        <v>19</v>
      </c>
      <c r="G34" s="82">
        <f>F34/C34*100</f>
        <v>37.254901960784316</v>
      </c>
      <c r="H34" s="37">
        <v>19</v>
      </c>
      <c r="I34" s="82">
        <f>H34/C34*100</f>
        <v>37.254901960784316</v>
      </c>
      <c r="J34" s="37">
        <v>5</v>
      </c>
      <c r="K34" s="82">
        <f>J34/C34*100</f>
        <v>9.8039215686274517</v>
      </c>
      <c r="L34" s="37">
        <v>0</v>
      </c>
      <c r="M34" s="82">
        <f>L34/C34*100</f>
        <v>0</v>
      </c>
      <c r="N34" s="83">
        <v>30</v>
      </c>
      <c r="O34" s="82">
        <f>N34/C34*100</f>
        <v>58.82352941176471</v>
      </c>
      <c r="P34" s="37">
        <v>19</v>
      </c>
      <c r="Q34" s="82">
        <f>P34/C34*100</f>
        <v>37.254901960784316</v>
      </c>
      <c r="R34" s="37">
        <v>2</v>
      </c>
      <c r="S34" s="82">
        <f>R34/C34*100</f>
        <v>3.9215686274509802</v>
      </c>
      <c r="T34" s="37">
        <v>0</v>
      </c>
      <c r="U34" s="82">
        <f>T34/C34*100</f>
        <v>0</v>
      </c>
    </row>
    <row r="35" spans="1:21" ht="15.75" x14ac:dyDescent="0.2">
      <c r="A35" s="34">
        <v>27</v>
      </c>
      <c r="B35" s="17" t="s">
        <v>45</v>
      </c>
      <c r="C35" s="31">
        <v>60</v>
      </c>
      <c r="D35" s="37">
        <v>5</v>
      </c>
      <c r="E35" s="82" t="s">
        <v>97</v>
      </c>
      <c r="F35" s="37">
        <v>26</v>
      </c>
      <c r="G35" s="82" t="s">
        <v>98</v>
      </c>
      <c r="H35" s="37">
        <v>28</v>
      </c>
      <c r="I35" s="82" t="s">
        <v>99</v>
      </c>
      <c r="J35" s="37">
        <v>1</v>
      </c>
      <c r="K35" s="82" t="s">
        <v>100</v>
      </c>
      <c r="L35" s="37"/>
      <c r="M35" s="82" t="s">
        <v>94</v>
      </c>
      <c r="N35" s="83">
        <v>35</v>
      </c>
      <c r="O35" s="82" t="s">
        <v>101</v>
      </c>
      <c r="P35" s="37">
        <v>25</v>
      </c>
      <c r="Q35" s="82" t="s">
        <v>102</v>
      </c>
      <c r="R35" s="37"/>
      <c r="S35" s="82" t="s">
        <v>94</v>
      </c>
      <c r="T35" s="37"/>
      <c r="U35" s="82" t="s">
        <v>94</v>
      </c>
    </row>
    <row r="36" spans="1:21" ht="15.75" x14ac:dyDescent="0.25">
      <c r="A36" s="14"/>
      <c r="B36" s="45" t="s">
        <v>180</v>
      </c>
      <c r="C36" s="47">
        <f>SUM(C9:C35)</f>
        <v>2269</v>
      </c>
      <c r="D36" s="47">
        <f>SUM(D9:D35)</f>
        <v>313</v>
      </c>
      <c r="E36" s="81">
        <f t="shared" ref="E36" si="18">D36/C36*100</f>
        <v>13.794623182018512</v>
      </c>
      <c r="F36" s="47">
        <f t="shared" ref="F36:T36" si="19">SUM(F9:F35)</f>
        <v>961</v>
      </c>
      <c r="G36" s="81">
        <f t="shared" ref="G36" si="20">F36/C36*100</f>
        <v>42.353459673865139</v>
      </c>
      <c r="H36" s="47">
        <f t="shared" si="19"/>
        <v>840</v>
      </c>
      <c r="I36" s="81">
        <f t="shared" ref="I36" si="21">H36/C36*100</f>
        <v>37.020713970912297</v>
      </c>
      <c r="J36" s="47">
        <f t="shared" si="19"/>
        <v>155</v>
      </c>
      <c r="K36" s="81">
        <f t="shared" ref="K36" si="22">J36/C36*100</f>
        <v>6.831203173204055</v>
      </c>
      <c r="L36" s="47">
        <f t="shared" si="19"/>
        <v>0</v>
      </c>
      <c r="M36" s="81">
        <f t="shared" ref="M36" si="23">L36/C36*100</f>
        <v>0</v>
      </c>
      <c r="N36" s="47">
        <f t="shared" si="19"/>
        <v>1718</v>
      </c>
      <c r="O36" s="81">
        <f t="shared" ref="O36" si="24">N36/C36*100</f>
        <v>75.716174526223</v>
      </c>
      <c r="P36" s="47">
        <f>SUM(P9:P35)</f>
        <v>458</v>
      </c>
      <c r="Q36" s="81">
        <f t="shared" ref="Q36" si="25">P36/C36*100</f>
        <v>20.185103569854562</v>
      </c>
      <c r="R36" s="47">
        <f>SUM(R9:R35)</f>
        <v>91</v>
      </c>
      <c r="S36" s="81">
        <f t="shared" ref="S36" si="26">R36/C36*100</f>
        <v>4.0105773468488319</v>
      </c>
      <c r="T36" s="47">
        <f t="shared" si="19"/>
        <v>2</v>
      </c>
      <c r="U36" s="81">
        <f t="shared" ref="U36" si="27">T36/C36*100</f>
        <v>8.8144557073600707E-2</v>
      </c>
    </row>
  </sheetData>
  <mergeCells count="22">
    <mergeCell ref="J7:K7"/>
    <mergeCell ref="L7:M7"/>
    <mergeCell ref="A4:U4"/>
    <mergeCell ref="A5:U5"/>
    <mergeCell ref="F7:G7"/>
    <mergeCell ref="H7:I7"/>
    <mergeCell ref="C6:C8"/>
    <mergeCell ref="D6:M6"/>
    <mergeCell ref="R7:S7"/>
    <mergeCell ref="T7:U7"/>
    <mergeCell ref="N7:O7"/>
    <mergeCell ref="P7:Q7"/>
    <mergeCell ref="A6:A8"/>
    <mergeCell ref="B6:B8"/>
    <mergeCell ref="D7:E7"/>
    <mergeCell ref="A1:E1"/>
    <mergeCell ref="F1:U1"/>
    <mergeCell ref="F2:U2"/>
    <mergeCell ref="A2:E2"/>
    <mergeCell ref="N6:U6"/>
    <mergeCell ref="A3:E3"/>
    <mergeCell ref="T3:U3"/>
  </mergeCells>
  <phoneticPr fontId="0" type="noConversion"/>
  <pageMargins left="0.75" right="0.75" top="0.24" bottom="0.17" header="0.21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90" zoomScaleNormal="90" workbookViewId="0">
      <pane ySplit="8" topLeftCell="A9" activePane="bottomLeft" state="frozen"/>
      <selection pane="bottomLeft" activeCell="V1" sqref="V1:Z1048576"/>
    </sheetView>
  </sheetViews>
  <sheetFormatPr defaultRowHeight="12.75" x14ac:dyDescent="0.2"/>
  <cols>
    <col min="1" max="1" width="6.28515625" style="13" customWidth="1"/>
    <col min="2" max="2" width="16.7109375" style="13" customWidth="1"/>
    <col min="3" max="21" width="9.7109375" style="13" customWidth="1"/>
    <col min="22" max="16384" width="9.140625" style="13"/>
  </cols>
  <sheetData>
    <row r="1" spans="1:21" ht="17.25" x14ac:dyDescent="0.3">
      <c r="A1" s="24" t="s">
        <v>50</v>
      </c>
      <c r="B1" s="24" t="s">
        <v>103</v>
      </c>
      <c r="C1" s="24" t="s">
        <v>104</v>
      </c>
      <c r="D1" s="24" t="s">
        <v>105</v>
      </c>
      <c r="E1" s="24" t="s">
        <v>106</v>
      </c>
      <c r="F1" s="25" t="s">
        <v>1</v>
      </c>
      <c r="G1" s="25" t="s">
        <v>107</v>
      </c>
      <c r="H1" s="25" t="s">
        <v>108</v>
      </c>
      <c r="I1" s="25" t="s">
        <v>109</v>
      </c>
      <c r="J1" s="25" t="s">
        <v>110</v>
      </c>
      <c r="K1" s="25" t="s">
        <v>111</v>
      </c>
      <c r="L1" s="25" t="s">
        <v>112</v>
      </c>
      <c r="M1" s="25" t="s">
        <v>113</v>
      </c>
      <c r="N1" s="25" t="s">
        <v>114</v>
      </c>
      <c r="O1" s="25" t="s">
        <v>115</v>
      </c>
      <c r="P1" s="25" t="s">
        <v>116</v>
      </c>
      <c r="Q1" s="25" t="s">
        <v>117</v>
      </c>
      <c r="R1" s="25" t="s">
        <v>118</v>
      </c>
      <c r="S1" s="25" t="s">
        <v>119</v>
      </c>
      <c r="T1" s="25" t="s">
        <v>120</v>
      </c>
      <c r="U1" s="25" t="s">
        <v>121</v>
      </c>
    </row>
    <row r="2" spans="1:21" ht="16.5" x14ac:dyDescent="0.25">
      <c r="A2" s="24" t="s">
        <v>122</v>
      </c>
      <c r="B2" s="24"/>
      <c r="C2" s="24"/>
      <c r="D2" s="24"/>
      <c r="E2" s="24"/>
      <c r="F2" s="26" t="s">
        <v>3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7.5" customHeight="1" x14ac:dyDescent="0.25">
      <c r="A3" s="163"/>
      <c r="B3" s="163"/>
      <c r="C3" s="163"/>
      <c r="D3" s="163"/>
      <c r="E3" s="16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64"/>
      <c r="U3" s="164"/>
    </row>
    <row r="4" spans="1:21" ht="20.25" x14ac:dyDescent="0.35">
      <c r="A4" s="154" t="s">
        <v>123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8.75" x14ac:dyDescent="0.2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5.75" x14ac:dyDescent="0.25">
      <c r="A6" s="140" t="s">
        <v>5</v>
      </c>
      <c r="B6" s="173" t="s">
        <v>6</v>
      </c>
      <c r="C6" s="169" t="s">
        <v>85</v>
      </c>
      <c r="D6" s="166" t="s">
        <v>86</v>
      </c>
      <c r="E6" s="166"/>
      <c r="F6" s="166"/>
      <c r="G6" s="166"/>
      <c r="H6" s="166"/>
      <c r="I6" s="166"/>
      <c r="J6" s="166"/>
      <c r="K6" s="166"/>
      <c r="L6" s="166"/>
      <c r="M6" s="167"/>
      <c r="N6" s="165" t="s">
        <v>87</v>
      </c>
      <c r="O6" s="166"/>
      <c r="P6" s="166"/>
      <c r="Q6" s="166"/>
      <c r="R6" s="166"/>
      <c r="S6" s="166"/>
      <c r="T6" s="166"/>
      <c r="U6" s="166"/>
    </row>
    <row r="7" spans="1:21" ht="15.75" x14ac:dyDescent="0.25">
      <c r="A7" s="140"/>
      <c r="B7" s="173"/>
      <c r="C7" s="170"/>
      <c r="D7" s="140" t="s">
        <v>88</v>
      </c>
      <c r="E7" s="140"/>
      <c r="F7" s="140" t="s">
        <v>89</v>
      </c>
      <c r="G7" s="140"/>
      <c r="H7" s="168" t="s">
        <v>90</v>
      </c>
      <c r="I7" s="168"/>
      <c r="J7" s="140" t="s">
        <v>91</v>
      </c>
      <c r="K7" s="140"/>
      <c r="L7" s="166" t="s">
        <v>92</v>
      </c>
      <c r="M7" s="167"/>
      <c r="N7" s="172" t="s">
        <v>93</v>
      </c>
      <c r="O7" s="140"/>
      <c r="P7" s="140" t="s">
        <v>89</v>
      </c>
      <c r="Q7" s="140"/>
      <c r="R7" s="168" t="s">
        <v>90</v>
      </c>
      <c r="S7" s="168"/>
      <c r="T7" s="140" t="s">
        <v>91</v>
      </c>
      <c r="U7" s="140"/>
    </row>
    <row r="8" spans="1:21" ht="15.75" x14ac:dyDescent="0.2">
      <c r="A8" s="140"/>
      <c r="B8" s="173"/>
      <c r="C8" s="171"/>
      <c r="D8" s="28" t="s">
        <v>68</v>
      </c>
      <c r="E8" s="28" t="s">
        <v>69</v>
      </c>
      <c r="F8" s="28" t="s">
        <v>68</v>
      </c>
      <c r="G8" s="28" t="s">
        <v>69</v>
      </c>
      <c r="H8" s="28" t="s">
        <v>68</v>
      </c>
      <c r="I8" s="28" t="s">
        <v>69</v>
      </c>
      <c r="J8" s="28" t="s">
        <v>68</v>
      </c>
      <c r="K8" s="28" t="s">
        <v>69</v>
      </c>
      <c r="L8" s="28" t="s">
        <v>68</v>
      </c>
      <c r="M8" s="33" t="s">
        <v>69</v>
      </c>
      <c r="N8" s="32" t="s">
        <v>68</v>
      </c>
      <c r="O8" s="28" t="s">
        <v>69</v>
      </c>
      <c r="P8" s="28" t="s">
        <v>68</v>
      </c>
      <c r="Q8" s="28" t="s">
        <v>69</v>
      </c>
      <c r="R8" s="28" t="s">
        <v>68</v>
      </c>
      <c r="S8" s="28" t="s">
        <v>69</v>
      </c>
      <c r="T8" s="28" t="s">
        <v>68</v>
      </c>
      <c r="U8" s="28" t="s">
        <v>69</v>
      </c>
    </row>
    <row r="9" spans="1:21" ht="15.75" x14ac:dyDescent="0.2">
      <c r="A9" s="34">
        <v>1</v>
      </c>
      <c r="B9" s="17" t="s">
        <v>44</v>
      </c>
      <c r="C9" s="31">
        <v>51</v>
      </c>
      <c r="D9" s="37">
        <v>2</v>
      </c>
      <c r="E9" s="82">
        <f t="shared" ref="E9:E17" si="0">D9/C9*100</f>
        <v>3.9215686274509802</v>
      </c>
      <c r="F9" s="37">
        <v>19</v>
      </c>
      <c r="G9" s="82">
        <f t="shared" ref="G9:G17" si="1">F9/C9*100</f>
        <v>37.254901960784316</v>
      </c>
      <c r="H9" s="37">
        <v>26</v>
      </c>
      <c r="I9" s="82">
        <f t="shared" ref="I9:I17" si="2">H9/C9*100</f>
        <v>50.980392156862742</v>
      </c>
      <c r="J9" s="37">
        <v>4</v>
      </c>
      <c r="K9" s="82">
        <f t="shared" ref="K9:K17" si="3">J9/C9*100</f>
        <v>7.8431372549019605</v>
      </c>
      <c r="L9" s="37">
        <v>0</v>
      </c>
      <c r="M9" s="82">
        <f t="shared" ref="M9:M22" si="4">L9/C9*100</f>
        <v>0</v>
      </c>
      <c r="N9" s="83">
        <v>30</v>
      </c>
      <c r="O9" s="82">
        <f t="shared" ref="O9:O17" si="5">N9/C9*100</f>
        <v>58.82352941176471</v>
      </c>
      <c r="P9" s="37">
        <v>19</v>
      </c>
      <c r="Q9" s="82">
        <f t="shared" ref="Q9:Q17" si="6">P9/C9*100</f>
        <v>37.254901960784316</v>
      </c>
      <c r="R9" s="37">
        <v>2</v>
      </c>
      <c r="S9" s="82">
        <f t="shared" ref="S9:S17" si="7">R9/C9*100</f>
        <v>3.9215686274509802</v>
      </c>
      <c r="T9" s="37">
        <v>0</v>
      </c>
      <c r="U9" s="82">
        <f t="shared" ref="U9:U22" si="8">T9/C9*100</f>
        <v>0</v>
      </c>
    </row>
    <row r="10" spans="1:21" ht="15.75" x14ac:dyDescent="0.2">
      <c r="A10" s="34">
        <v>2</v>
      </c>
      <c r="B10" s="17" t="s">
        <v>27</v>
      </c>
      <c r="C10" s="31">
        <f>'Mau 1-1'!N10</f>
        <v>60</v>
      </c>
      <c r="D10" s="37">
        <v>7</v>
      </c>
      <c r="E10" s="82">
        <f t="shared" si="0"/>
        <v>11.666666666666666</v>
      </c>
      <c r="F10" s="37">
        <v>29</v>
      </c>
      <c r="G10" s="82">
        <f t="shared" si="1"/>
        <v>48.333333333333336</v>
      </c>
      <c r="H10" s="37">
        <v>23</v>
      </c>
      <c r="I10" s="82">
        <f t="shared" si="2"/>
        <v>38.333333333333336</v>
      </c>
      <c r="J10" s="37">
        <v>1</v>
      </c>
      <c r="K10" s="82">
        <f t="shared" si="3"/>
        <v>1.6666666666666667</v>
      </c>
      <c r="L10" s="37">
        <v>0</v>
      </c>
      <c r="M10" s="82">
        <f t="shared" si="4"/>
        <v>0</v>
      </c>
      <c r="N10" s="83">
        <v>49</v>
      </c>
      <c r="O10" s="82">
        <f t="shared" si="5"/>
        <v>81.666666666666671</v>
      </c>
      <c r="P10" s="37">
        <v>11</v>
      </c>
      <c r="Q10" s="82">
        <f t="shared" si="6"/>
        <v>18.333333333333332</v>
      </c>
      <c r="R10" s="37">
        <v>0</v>
      </c>
      <c r="S10" s="82">
        <f t="shared" si="7"/>
        <v>0</v>
      </c>
      <c r="T10" s="37">
        <v>0</v>
      </c>
      <c r="U10" s="82">
        <f t="shared" si="8"/>
        <v>0</v>
      </c>
    </row>
    <row r="11" spans="1:21" ht="15.75" x14ac:dyDescent="0.2">
      <c r="A11" s="34">
        <v>3</v>
      </c>
      <c r="B11" s="17" t="s">
        <v>30</v>
      </c>
      <c r="C11" s="31">
        <f>'Mau 1-1'!N11</f>
        <v>48</v>
      </c>
      <c r="D11" s="37">
        <v>2</v>
      </c>
      <c r="E11" s="82">
        <f t="shared" si="0"/>
        <v>4.1666666666666661</v>
      </c>
      <c r="F11" s="37">
        <v>21</v>
      </c>
      <c r="G11" s="82">
        <f t="shared" si="1"/>
        <v>43.75</v>
      </c>
      <c r="H11" s="37">
        <v>21</v>
      </c>
      <c r="I11" s="82">
        <f t="shared" si="2"/>
        <v>43.75</v>
      </c>
      <c r="J11" s="37">
        <v>4</v>
      </c>
      <c r="K11" s="82">
        <f t="shared" si="3"/>
        <v>8.3333333333333321</v>
      </c>
      <c r="L11" s="37"/>
      <c r="M11" s="82">
        <f t="shared" si="4"/>
        <v>0</v>
      </c>
      <c r="N11" s="83">
        <v>39</v>
      </c>
      <c r="O11" s="82">
        <f t="shared" si="5"/>
        <v>81.25</v>
      </c>
      <c r="P11" s="37">
        <v>9</v>
      </c>
      <c r="Q11" s="82">
        <f t="shared" si="6"/>
        <v>18.75</v>
      </c>
      <c r="R11" s="37">
        <v>0</v>
      </c>
      <c r="S11" s="82">
        <f t="shared" si="7"/>
        <v>0</v>
      </c>
      <c r="T11" s="37">
        <v>0</v>
      </c>
      <c r="U11" s="82">
        <f t="shared" si="8"/>
        <v>0</v>
      </c>
    </row>
    <row r="12" spans="1:21" ht="15.75" x14ac:dyDescent="0.2">
      <c r="A12" s="34">
        <v>4</v>
      </c>
      <c r="B12" s="17" t="s">
        <v>37</v>
      </c>
      <c r="C12" s="31">
        <v>106</v>
      </c>
      <c r="D12" s="37">
        <v>6</v>
      </c>
      <c r="E12" s="82">
        <f t="shared" si="0"/>
        <v>5.6603773584905666</v>
      </c>
      <c r="F12" s="37">
        <v>47</v>
      </c>
      <c r="G12" s="82">
        <f t="shared" si="1"/>
        <v>44.339622641509436</v>
      </c>
      <c r="H12" s="37">
        <v>44</v>
      </c>
      <c r="I12" s="82">
        <f t="shared" si="2"/>
        <v>41.509433962264154</v>
      </c>
      <c r="J12" s="37">
        <v>9</v>
      </c>
      <c r="K12" s="82">
        <f t="shared" si="3"/>
        <v>8.4905660377358494</v>
      </c>
      <c r="L12" s="37">
        <v>0</v>
      </c>
      <c r="M12" s="82">
        <f t="shared" si="4"/>
        <v>0</v>
      </c>
      <c r="N12" s="83">
        <v>69</v>
      </c>
      <c r="O12" s="82">
        <f t="shared" si="5"/>
        <v>65.094339622641513</v>
      </c>
      <c r="P12" s="37">
        <v>32</v>
      </c>
      <c r="Q12" s="82">
        <f t="shared" si="6"/>
        <v>30.188679245283019</v>
      </c>
      <c r="R12" s="37">
        <v>5</v>
      </c>
      <c r="S12" s="82">
        <f t="shared" si="7"/>
        <v>4.716981132075472</v>
      </c>
      <c r="T12" s="37">
        <v>0</v>
      </c>
      <c r="U12" s="82">
        <f t="shared" si="8"/>
        <v>0</v>
      </c>
    </row>
    <row r="13" spans="1:21" ht="15.75" x14ac:dyDescent="0.2">
      <c r="A13" s="34">
        <v>5</v>
      </c>
      <c r="B13" s="17" t="s">
        <v>39</v>
      </c>
      <c r="C13" s="31">
        <v>98</v>
      </c>
      <c r="D13" s="37">
        <v>9</v>
      </c>
      <c r="E13" s="82">
        <f t="shared" si="0"/>
        <v>9.183673469387756</v>
      </c>
      <c r="F13" s="37">
        <v>50</v>
      </c>
      <c r="G13" s="82">
        <f t="shared" si="1"/>
        <v>51.020408163265309</v>
      </c>
      <c r="H13" s="37">
        <v>39</v>
      </c>
      <c r="I13" s="82">
        <f t="shared" si="2"/>
        <v>39.795918367346935</v>
      </c>
      <c r="J13" s="37"/>
      <c r="K13" s="82">
        <f t="shared" si="3"/>
        <v>0</v>
      </c>
      <c r="L13" s="37"/>
      <c r="M13" s="82">
        <f t="shared" si="4"/>
        <v>0</v>
      </c>
      <c r="N13" s="83">
        <v>68</v>
      </c>
      <c r="O13" s="82">
        <f t="shared" si="5"/>
        <v>69.387755102040813</v>
      </c>
      <c r="P13" s="37">
        <v>29</v>
      </c>
      <c r="Q13" s="82">
        <f t="shared" si="6"/>
        <v>29.591836734693878</v>
      </c>
      <c r="R13" s="37">
        <v>1</v>
      </c>
      <c r="S13" s="82">
        <f t="shared" si="7"/>
        <v>1.0204081632653061</v>
      </c>
      <c r="T13" s="37"/>
      <c r="U13" s="82">
        <f t="shared" si="8"/>
        <v>0</v>
      </c>
    </row>
    <row r="14" spans="1:21" ht="15.75" x14ac:dyDescent="0.2">
      <c r="A14" s="34">
        <v>6</v>
      </c>
      <c r="B14" s="17" t="s">
        <v>32</v>
      </c>
      <c r="C14" s="31">
        <f>'Mau 1-1'!N14</f>
        <v>101</v>
      </c>
      <c r="D14" s="37">
        <v>6</v>
      </c>
      <c r="E14" s="82">
        <f t="shared" si="0"/>
        <v>5.9405940594059405</v>
      </c>
      <c r="F14" s="37">
        <v>42</v>
      </c>
      <c r="G14" s="82">
        <f t="shared" si="1"/>
        <v>41.584158415841586</v>
      </c>
      <c r="H14" s="37">
        <v>45</v>
      </c>
      <c r="I14" s="82">
        <f t="shared" si="2"/>
        <v>44.554455445544555</v>
      </c>
      <c r="J14" s="37">
        <v>8</v>
      </c>
      <c r="K14" s="82">
        <f t="shared" si="3"/>
        <v>7.9207920792079207</v>
      </c>
      <c r="L14" s="37">
        <v>0</v>
      </c>
      <c r="M14" s="82">
        <f t="shared" si="4"/>
        <v>0</v>
      </c>
      <c r="N14" s="83">
        <v>67</v>
      </c>
      <c r="O14" s="82">
        <f t="shared" si="5"/>
        <v>66.336633663366342</v>
      </c>
      <c r="P14" s="37">
        <v>25</v>
      </c>
      <c r="Q14" s="82">
        <f t="shared" si="6"/>
        <v>24.752475247524753</v>
      </c>
      <c r="R14" s="37">
        <v>9</v>
      </c>
      <c r="S14" s="82">
        <f t="shared" si="7"/>
        <v>8.9108910891089099</v>
      </c>
      <c r="T14" s="37">
        <v>0</v>
      </c>
      <c r="U14" s="82">
        <f t="shared" si="8"/>
        <v>0</v>
      </c>
    </row>
    <row r="15" spans="1:21" ht="15.75" x14ac:dyDescent="0.2">
      <c r="A15" s="34">
        <v>7</v>
      </c>
      <c r="B15" s="17" t="s">
        <v>46</v>
      </c>
      <c r="C15" s="31">
        <f>'Mau 1-1'!N15</f>
        <v>104</v>
      </c>
      <c r="D15" s="37">
        <v>63</v>
      </c>
      <c r="E15" s="82">
        <f t="shared" si="0"/>
        <v>60.576923076923073</v>
      </c>
      <c r="F15" s="37">
        <v>40</v>
      </c>
      <c r="G15" s="82">
        <f t="shared" si="1"/>
        <v>38.461538461538467</v>
      </c>
      <c r="H15" s="37">
        <v>1</v>
      </c>
      <c r="I15" s="82">
        <f t="shared" si="2"/>
        <v>0.96153846153846156</v>
      </c>
      <c r="J15" s="37"/>
      <c r="K15" s="82">
        <f t="shared" si="3"/>
        <v>0</v>
      </c>
      <c r="L15" s="37"/>
      <c r="M15" s="82">
        <f t="shared" si="4"/>
        <v>0</v>
      </c>
      <c r="N15" s="83">
        <v>104</v>
      </c>
      <c r="O15" s="82">
        <f t="shared" si="5"/>
        <v>100</v>
      </c>
      <c r="P15" s="37"/>
      <c r="Q15" s="82">
        <f t="shared" si="6"/>
        <v>0</v>
      </c>
      <c r="R15" s="37"/>
      <c r="S15" s="82">
        <f t="shared" si="7"/>
        <v>0</v>
      </c>
      <c r="T15" s="37"/>
      <c r="U15" s="82">
        <f t="shared" si="8"/>
        <v>0</v>
      </c>
    </row>
    <row r="16" spans="1:21" ht="15.75" x14ac:dyDescent="0.2">
      <c r="A16" s="34">
        <v>8</v>
      </c>
      <c r="B16" s="17" t="s">
        <v>42</v>
      </c>
      <c r="C16" s="31">
        <f>'Mau 1-1'!N16</f>
        <v>110</v>
      </c>
      <c r="D16" s="37">
        <v>12</v>
      </c>
      <c r="E16" s="82">
        <f t="shared" si="0"/>
        <v>10.909090909090908</v>
      </c>
      <c r="F16" s="37">
        <v>49</v>
      </c>
      <c r="G16" s="82">
        <f t="shared" si="1"/>
        <v>44.545454545454547</v>
      </c>
      <c r="H16" s="37">
        <v>45</v>
      </c>
      <c r="I16" s="82">
        <f t="shared" si="2"/>
        <v>40.909090909090914</v>
      </c>
      <c r="J16" s="37">
        <v>4</v>
      </c>
      <c r="K16" s="82">
        <f t="shared" si="3"/>
        <v>3.6363636363636362</v>
      </c>
      <c r="L16" s="37"/>
      <c r="M16" s="82">
        <f t="shared" si="4"/>
        <v>0</v>
      </c>
      <c r="N16" s="83">
        <v>84</v>
      </c>
      <c r="O16" s="82">
        <f t="shared" si="5"/>
        <v>76.363636363636374</v>
      </c>
      <c r="P16" s="37">
        <v>20</v>
      </c>
      <c r="Q16" s="82">
        <f t="shared" si="6"/>
        <v>18.181818181818183</v>
      </c>
      <c r="R16" s="37">
        <v>6</v>
      </c>
      <c r="S16" s="82">
        <f t="shared" si="7"/>
        <v>5.4545454545454541</v>
      </c>
      <c r="T16" s="37"/>
      <c r="U16" s="82">
        <f t="shared" si="8"/>
        <v>0</v>
      </c>
    </row>
    <row r="17" spans="1:21" ht="15.75" x14ac:dyDescent="0.2">
      <c r="A17" s="34">
        <v>9</v>
      </c>
      <c r="B17" s="17" t="s">
        <v>48</v>
      </c>
      <c r="C17" s="31">
        <f>'Mau 1-1'!N17</f>
        <v>67</v>
      </c>
      <c r="D17" s="37">
        <v>7</v>
      </c>
      <c r="E17" s="82">
        <f t="shared" si="0"/>
        <v>10.44776119402985</v>
      </c>
      <c r="F17" s="37">
        <v>30</v>
      </c>
      <c r="G17" s="82">
        <f t="shared" si="1"/>
        <v>44.776119402985074</v>
      </c>
      <c r="H17" s="37">
        <v>27</v>
      </c>
      <c r="I17" s="82">
        <f t="shared" si="2"/>
        <v>40.298507462686565</v>
      </c>
      <c r="J17" s="37">
        <v>3</v>
      </c>
      <c r="K17" s="82">
        <f t="shared" si="3"/>
        <v>4.4776119402985071</v>
      </c>
      <c r="L17" s="37"/>
      <c r="M17" s="82">
        <f t="shared" si="4"/>
        <v>0</v>
      </c>
      <c r="N17" s="83">
        <v>60</v>
      </c>
      <c r="O17" s="82">
        <f t="shared" si="5"/>
        <v>89.552238805970148</v>
      </c>
      <c r="P17" s="37">
        <v>7</v>
      </c>
      <c r="Q17" s="82">
        <f t="shared" si="6"/>
        <v>10.44776119402985</v>
      </c>
      <c r="R17" s="37">
        <v>0</v>
      </c>
      <c r="S17" s="82">
        <f t="shared" si="7"/>
        <v>0</v>
      </c>
      <c r="T17" s="37">
        <v>0</v>
      </c>
      <c r="U17" s="82">
        <f t="shared" si="8"/>
        <v>0</v>
      </c>
    </row>
    <row r="18" spans="1:21" ht="15.75" x14ac:dyDescent="0.2">
      <c r="A18" s="34">
        <v>10</v>
      </c>
      <c r="B18" s="17" t="s">
        <v>25</v>
      </c>
      <c r="C18" s="31">
        <f>'Mau 1-1'!N18</f>
        <v>81</v>
      </c>
      <c r="D18" s="37">
        <v>16</v>
      </c>
      <c r="E18" s="82">
        <v>19.8</v>
      </c>
      <c r="F18" s="37">
        <v>35</v>
      </c>
      <c r="G18" s="82">
        <v>43.2</v>
      </c>
      <c r="H18" s="37">
        <v>26</v>
      </c>
      <c r="I18" s="82">
        <v>32.1</v>
      </c>
      <c r="J18" s="37">
        <v>4</v>
      </c>
      <c r="K18" s="82">
        <v>4.9000000000000004</v>
      </c>
      <c r="L18" s="37"/>
      <c r="M18" s="82">
        <f t="shared" si="4"/>
        <v>0</v>
      </c>
      <c r="N18" s="83">
        <v>53</v>
      </c>
      <c r="O18" s="82">
        <v>65.400000000000006</v>
      </c>
      <c r="P18" s="37">
        <v>22</v>
      </c>
      <c r="Q18" s="82">
        <v>27.2</v>
      </c>
      <c r="R18" s="37">
        <v>6</v>
      </c>
      <c r="S18" s="82">
        <v>7.4</v>
      </c>
      <c r="T18" s="37"/>
      <c r="U18" s="82">
        <f t="shared" si="8"/>
        <v>0</v>
      </c>
    </row>
    <row r="19" spans="1:21" ht="15.75" x14ac:dyDescent="0.2">
      <c r="A19" s="34">
        <v>11</v>
      </c>
      <c r="B19" s="17" t="s">
        <v>38</v>
      </c>
      <c r="C19" s="31">
        <f>'Mau 1-1'!N19</f>
        <v>89</v>
      </c>
      <c r="D19" s="37">
        <v>7</v>
      </c>
      <c r="E19" s="82">
        <f>D19/C19*100</f>
        <v>7.8651685393258424</v>
      </c>
      <c r="F19" s="37">
        <v>41</v>
      </c>
      <c r="G19" s="82">
        <f>F19/C19*100</f>
        <v>46.067415730337082</v>
      </c>
      <c r="H19" s="37">
        <v>32</v>
      </c>
      <c r="I19" s="82">
        <f>H19/C19*100</f>
        <v>35.955056179775283</v>
      </c>
      <c r="J19" s="37">
        <v>9</v>
      </c>
      <c r="K19" s="82">
        <f>J19/C19*100</f>
        <v>10.112359550561797</v>
      </c>
      <c r="L19" s="37">
        <v>0</v>
      </c>
      <c r="M19" s="82">
        <f t="shared" si="4"/>
        <v>0</v>
      </c>
      <c r="N19" s="83">
        <v>55</v>
      </c>
      <c r="O19" s="82">
        <f>N19/C19*100</f>
        <v>61.797752808988761</v>
      </c>
      <c r="P19" s="37">
        <v>26</v>
      </c>
      <c r="Q19" s="82">
        <f>P19/C19*100</f>
        <v>29.213483146067414</v>
      </c>
      <c r="R19" s="37">
        <v>8</v>
      </c>
      <c r="S19" s="82">
        <f>R19/C19*100</f>
        <v>8.9887640449438209</v>
      </c>
      <c r="T19" s="37">
        <v>0</v>
      </c>
      <c r="U19" s="82">
        <f t="shared" si="8"/>
        <v>0</v>
      </c>
    </row>
    <row r="20" spans="1:21" ht="15.75" x14ac:dyDescent="0.2">
      <c r="A20" s="34">
        <v>12</v>
      </c>
      <c r="B20" s="17" t="s">
        <v>31</v>
      </c>
      <c r="C20" s="31">
        <f>'Mau 1-1'!N20</f>
        <v>89</v>
      </c>
      <c r="D20" s="37">
        <v>14</v>
      </c>
      <c r="E20" s="82">
        <f>D20/C20*100</f>
        <v>15.730337078651685</v>
      </c>
      <c r="F20" s="37">
        <v>47</v>
      </c>
      <c r="G20" s="82">
        <f>F20/C20*100</f>
        <v>52.80898876404494</v>
      </c>
      <c r="H20" s="37">
        <v>24</v>
      </c>
      <c r="I20" s="82">
        <f>H20/C20*100</f>
        <v>26.966292134831459</v>
      </c>
      <c r="J20" s="37">
        <v>4</v>
      </c>
      <c r="K20" s="82">
        <f>J20/C20*100</f>
        <v>4.4943820224719104</v>
      </c>
      <c r="L20" s="37"/>
      <c r="M20" s="82">
        <f t="shared" si="4"/>
        <v>0</v>
      </c>
      <c r="N20" s="83">
        <v>60</v>
      </c>
      <c r="O20" s="82">
        <f>N20/C20*100</f>
        <v>67.415730337078656</v>
      </c>
      <c r="P20" s="37">
        <v>24</v>
      </c>
      <c r="Q20" s="82">
        <f>P20/C20*100</f>
        <v>26.966292134831459</v>
      </c>
      <c r="R20" s="37">
        <v>5</v>
      </c>
      <c r="S20" s="82">
        <f>R20/C20*100</f>
        <v>5.6179775280898872</v>
      </c>
      <c r="T20" s="37"/>
      <c r="U20" s="82">
        <f t="shared" si="8"/>
        <v>0</v>
      </c>
    </row>
    <row r="21" spans="1:21" ht="15.75" x14ac:dyDescent="0.2">
      <c r="A21" s="34">
        <v>13</v>
      </c>
      <c r="B21" s="17" t="s">
        <v>43</v>
      </c>
      <c r="C21" s="31">
        <f>'Mau 1-1'!N21</f>
        <v>67</v>
      </c>
      <c r="D21" s="37">
        <v>13</v>
      </c>
      <c r="E21" s="82">
        <f>D21/C21*100</f>
        <v>19.402985074626866</v>
      </c>
      <c r="F21" s="37">
        <v>26</v>
      </c>
      <c r="G21" s="82">
        <f>F21/C21*100</f>
        <v>38.805970149253731</v>
      </c>
      <c r="H21" s="37">
        <v>28</v>
      </c>
      <c r="I21" s="82">
        <f>H21/C21*100</f>
        <v>41.791044776119399</v>
      </c>
      <c r="J21" s="37"/>
      <c r="K21" s="82">
        <f>J21/C21*100</f>
        <v>0</v>
      </c>
      <c r="L21" s="37"/>
      <c r="M21" s="82">
        <f t="shared" si="4"/>
        <v>0</v>
      </c>
      <c r="N21" s="83">
        <v>59</v>
      </c>
      <c r="O21" s="82">
        <f>N21/C21*100</f>
        <v>88.059701492537314</v>
      </c>
      <c r="P21" s="37">
        <v>7</v>
      </c>
      <c r="Q21" s="82">
        <f>P21/C21*100</f>
        <v>10.44776119402985</v>
      </c>
      <c r="R21" s="37">
        <v>1</v>
      </c>
      <c r="S21" s="82">
        <f>R21/C21*100</f>
        <v>1.4925373134328357</v>
      </c>
      <c r="T21" s="37"/>
      <c r="U21" s="82">
        <f t="shared" si="8"/>
        <v>0</v>
      </c>
    </row>
    <row r="22" spans="1:21" ht="15.75" x14ac:dyDescent="0.2">
      <c r="A22" s="34">
        <v>14</v>
      </c>
      <c r="B22" s="17" t="s">
        <v>41</v>
      </c>
      <c r="C22" s="31">
        <f>'Mau 1-1'!N22</f>
        <v>29</v>
      </c>
      <c r="D22" s="37">
        <v>8</v>
      </c>
      <c r="E22" s="82">
        <f>D22/C22*100</f>
        <v>27.586206896551722</v>
      </c>
      <c r="F22" s="37">
        <v>14</v>
      </c>
      <c r="G22" s="82">
        <f>F22/C22*100</f>
        <v>48.275862068965516</v>
      </c>
      <c r="H22" s="37">
        <v>6</v>
      </c>
      <c r="I22" s="82">
        <f>H22/C22*100</f>
        <v>20.689655172413794</v>
      </c>
      <c r="J22" s="37">
        <v>1</v>
      </c>
      <c r="K22" s="82">
        <f>J22/C22*100</f>
        <v>3.4482758620689653</v>
      </c>
      <c r="L22" s="37">
        <v>0</v>
      </c>
      <c r="M22" s="82">
        <f t="shared" si="4"/>
        <v>0</v>
      </c>
      <c r="N22" s="83">
        <v>23</v>
      </c>
      <c r="O22" s="82">
        <f>N22/C22*100</f>
        <v>79.310344827586206</v>
      </c>
      <c r="P22" s="37">
        <v>6</v>
      </c>
      <c r="Q22" s="82">
        <f>P22/C22*100</f>
        <v>20.689655172413794</v>
      </c>
      <c r="R22" s="37">
        <v>0</v>
      </c>
      <c r="S22" s="82">
        <f>R22/C22*100</f>
        <v>0</v>
      </c>
      <c r="T22" s="37">
        <v>0</v>
      </c>
      <c r="U22" s="82">
        <f t="shared" si="8"/>
        <v>0</v>
      </c>
    </row>
    <row r="23" spans="1:21" ht="15.75" x14ac:dyDescent="0.2">
      <c r="A23" s="34">
        <v>15</v>
      </c>
      <c r="B23" s="17" t="s">
        <v>36</v>
      </c>
      <c r="C23" s="31">
        <v>69</v>
      </c>
      <c r="D23" s="37">
        <v>7</v>
      </c>
      <c r="E23" s="82">
        <v>10</v>
      </c>
      <c r="F23" s="37">
        <v>30</v>
      </c>
      <c r="G23" s="82">
        <v>42.9</v>
      </c>
      <c r="H23" s="37">
        <v>25</v>
      </c>
      <c r="I23" s="82">
        <v>35.700000000000003</v>
      </c>
      <c r="J23" s="37">
        <v>7</v>
      </c>
      <c r="K23" s="82">
        <v>10</v>
      </c>
      <c r="L23" s="37"/>
      <c r="M23" s="82">
        <v>0</v>
      </c>
      <c r="N23" s="83">
        <v>43</v>
      </c>
      <c r="O23" s="82">
        <v>61.4</v>
      </c>
      <c r="P23" s="37">
        <v>20</v>
      </c>
      <c r="Q23" s="82">
        <v>28.6</v>
      </c>
      <c r="R23" s="37">
        <v>6</v>
      </c>
      <c r="S23" s="82">
        <v>8.6</v>
      </c>
      <c r="T23" s="37"/>
      <c r="U23" s="82">
        <v>0</v>
      </c>
    </row>
    <row r="24" spans="1:21" ht="15.75" x14ac:dyDescent="0.2">
      <c r="A24" s="34">
        <v>16</v>
      </c>
      <c r="B24" s="17" t="s">
        <v>20</v>
      </c>
      <c r="C24" s="31">
        <f>'Mau 1-1'!N24</f>
        <v>55</v>
      </c>
      <c r="D24" s="37">
        <v>3</v>
      </c>
      <c r="E24" s="82">
        <f t="shared" ref="E24:E36" si="9">D24/C24*100</f>
        <v>5.4545454545454541</v>
      </c>
      <c r="F24" s="37">
        <v>24</v>
      </c>
      <c r="G24" s="82">
        <f t="shared" ref="G24:G36" si="10">F24/C24*100</f>
        <v>43.636363636363633</v>
      </c>
      <c r="H24" s="37">
        <v>26</v>
      </c>
      <c r="I24" s="82">
        <f t="shared" ref="I24:I36" si="11">H24/C24*100</f>
        <v>47.272727272727273</v>
      </c>
      <c r="J24" s="37">
        <v>2</v>
      </c>
      <c r="K24" s="82">
        <f t="shared" ref="K24:K36" si="12">J24/C24*100</f>
        <v>3.6363636363636362</v>
      </c>
      <c r="L24" s="37">
        <v>0</v>
      </c>
      <c r="M24" s="82">
        <f t="shared" ref="M24:M36" si="13">L24/C24*100</f>
        <v>0</v>
      </c>
      <c r="N24" s="83">
        <v>33</v>
      </c>
      <c r="O24" s="82">
        <f t="shared" ref="O24:O36" si="14">N24/C24*100</f>
        <v>60</v>
      </c>
      <c r="P24" s="37">
        <v>17</v>
      </c>
      <c r="Q24" s="82">
        <f t="shared" ref="Q24:Q36" si="15">P24/C24*100</f>
        <v>30.909090909090907</v>
      </c>
      <c r="R24" s="37">
        <v>5</v>
      </c>
      <c r="S24" s="82">
        <f t="shared" ref="S24:S36" si="16">R24/C24*100</f>
        <v>9.0909090909090917</v>
      </c>
      <c r="T24" s="37">
        <v>0</v>
      </c>
      <c r="U24" s="82">
        <f t="shared" ref="U24:U36" si="17">T24/C24*100</f>
        <v>0</v>
      </c>
    </row>
    <row r="25" spans="1:21" ht="15.75" x14ac:dyDescent="0.2">
      <c r="A25" s="34">
        <v>17</v>
      </c>
      <c r="B25" s="17" t="s">
        <v>21</v>
      </c>
      <c r="C25" s="31">
        <f>'Mau 1-1'!N25</f>
        <v>65</v>
      </c>
      <c r="D25" s="37">
        <v>2</v>
      </c>
      <c r="E25" s="82">
        <f t="shared" si="9"/>
        <v>3.0769230769230771</v>
      </c>
      <c r="F25" s="37">
        <v>29</v>
      </c>
      <c r="G25" s="82">
        <f t="shared" si="10"/>
        <v>44.61538461538462</v>
      </c>
      <c r="H25" s="37">
        <v>30</v>
      </c>
      <c r="I25" s="82">
        <f t="shared" si="11"/>
        <v>46.153846153846153</v>
      </c>
      <c r="J25" s="37">
        <v>4</v>
      </c>
      <c r="K25" s="82">
        <f t="shared" si="12"/>
        <v>6.1538461538461542</v>
      </c>
      <c r="L25" s="37"/>
      <c r="M25" s="82">
        <f t="shared" si="13"/>
        <v>0</v>
      </c>
      <c r="N25" s="83">
        <v>35</v>
      </c>
      <c r="O25" s="82">
        <f t="shared" si="14"/>
        <v>53.846153846153847</v>
      </c>
      <c r="P25" s="37">
        <v>24</v>
      </c>
      <c r="Q25" s="82">
        <f t="shared" si="15"/>
        <v>36.923076923076927</v>
      </c>
      <c r="R25" s="37">
        <v>6</v>
      </c>
      <c r="S25" s="82">
        <f t="shared" si="16"/>
        <v>9.2307692307692317</v>
      </c>
      <c r="T25" s="37"/>
      <c r="U25" s="82">
        <f t="shared" si="17"/>
        <v>0</v>
      </c>
    </row>
    <row r="26" spans="1:21" ht="15.75" x14ac:dyDescent="0.2">
      <c r="A26" s="34">
        <v>18</v>
      </c>
      <c r="B26" s="17" t="s">
        <v>33</v>
      </c>
      <c r="C26" s="31">
        <f>'Mau 1-1'!N26</f>
        <v>70</v>
      </c>
      <c r="D26" s="37">
        <v>9</v>
      </c>
      <c r="E26" s="82">
        <f>D26/C26*100</f>
        <v>12.857142857142856</v>
      </c>
      <c r="F26" s="37">
        <v>37</v>
      </c>
      <c r="G26" s="82">
        <f>F26/C26*100</f>
        <v>52.857142857142861</v>
      </c>
      <c r="H26" s="37">
        <v>22</v>
      </c>
      <c r="I26" s="82">
        <f>H26/C26*100</f>
        <v>31.428571428571427</v>
      </c>
      <c r="J26" s="37">
        <v>2</v>
      </c>
      <c r="K26" s="82">
        <f>J26/C26*100</f>
        <v>2.8571428571428572</v>
      </c>
      <c r="L26" s="37">
        <v>0</v>
      </c>
      <c r="M26" s="82">
        <f>L26/C26*100</f>
        <v>0</v>
      </c>
      <c r="N26" s="83">
        <v>54</v>
      </c>
      <c r="O26" s="82">
        <f>N26/C26*100</f>
        <v>77.142857142857153</v>
      </c>
      <c r="P26" s="37">
        <v>10</v>
      </c>
      <c r="Q26" s="82">
        <f>P26/C26*100</f>
        <v>14.285714285714285</v>
      </c>
      <c r="R26" s="37">
        <v>6</v>
      </c>
      <c r="S26" s="82">
        <f>R26/C26*100</f>
        <v>8.5714285714285712</v>
      </c>
      <c r="T26" s="37">
        <v>0</v>
      </c>
      <c r="U26" s="82">
        <f>T26/C26*100</f>
        <v>0</v>
      </c>
    </row>
    <row r="27" spans="1:21" ht="15.75" x14ac:dyDescent="0.2">
      <c r="A27" s="34">
        <v>19</v>
      </c>
      <c r="B27" s="17" t="s">
        <v>35</v>
      </c>
      <c r="C27" s="31">
        <f>'Mau 1-1'!N27</f>
        <v>65</v>
      </c>
      <c r="D27" s="37">
        <v>14</v>
      </c>
      <c r="E27" s="82">
        <f>D27/C27*100</f>
        <v>21.53846153846154</v>
      </c>
      <c r="F27" s="37">
        <v>34</v>
      </c>
      <c r="G27" s="82">
        <f>F27/C27*100</f>
        <v>52.307692307692314</v>
      </c>
      <c r="H27" s="37">
        <v>12</v>
      </c>
      <c r="I27" s="82">
        <f>H27/C27*100</f>
        <v>18.461538461538463</v>
      </c>
      <c r="J27" s="37">
        <v>5</v>
      </c>
      <c r="K27" s="82">
        <f>J27/C27*100</f>
        <v>7.6923076923076925</v>
      </c>
      <c r="L27" s="37">
        <v>0</v>
      </c>
      <c r="M27" s="82">
        <f>L27/C27*100</f>
        <v>0</v>
      </c>
      <c r="N27" s="83">
        <v>60</v>
      </c>
      <c r="O27" s="82">
        <f>N27/C27*100</f>
        <v>92.307692307692307</v>
      </c>
      <c r="P27" s="37">
        <v>5</v>
      </c>
      <c r="Q27" s="82">
        <f>P27/C27*100</f>
        <v>7.6923076923076925</v>
      </c>
      <c r="R27" s="37">
        <v>0</v>
      </c>
      <c r="S27" s="82">
        <v>0</v>
      </c>
      <c r="T27" s="37">
        <v>0</v>
      </c>
      <c r="U27" s="82">
        <f>T27/C27*100</f>
        <v>0</v>
      </c>
    </row>
    <row r="28" spans="1:21" ht="15.75" x14ac:dyDescent="0.2">
      <c r="A28" s="34">
        <v>20</v>
      </c>
      <c r="B28" s="17" t="s">
        <v>24</v>
      </c>
      <c r="C28" s="31">
        <f>'Mau 1-1'!N28</f>
        <v>34</v>
      </c>
      <c r="D28" s="37">
        <v>4</v>
      </c>
      <c r="E28" s="82">
        <f>D28/C28*100</f>
        <v>11.76470588235294</v>
      </c>
      <c r="F28" s="37">
        <v>10</v>
      </c>
      <c r="G28" s="82">
        <f>F28/C28*100</f>
        <v>29.411764705882355</v>
      </c>
      <c r="H28" s="37">
        <v>16</v>
      </c>
      <c r="I28" s="82">
        <f>H28/C28*100</f>
        <v>47.058823529411761</v>
      </c>
      <c r="J28" s="37">
        <v>4</v>
      </c>
      <c r="K28" s="82">
        <f>J28/C28*100</f>
        <v>11.76470588235294</v>
      </c>
      <c r="L28" s="37">
        <v>0</v>
      </c>
      <c r="M28" s="82">
        <f>L28/C28*100</f>
        <v>0</v>
      </c>
      <c r="N28" s="83">
        <v>23</v>
      </c>
      <c r="O28" s="82">
        <f>N28/C28*100</f>
        <v>67.64705882352942</v>
      </c>
      <c r="P28" s="37">
        <v>11</v>
      </c>
      <c r="Q28" s="82">
        <f>P28/C28*100</f>
        <v>32.352941176470587</v>
      </c>
      <c r="R28" s="37">
        <v>0</v>
      </c>
      <c r="S28" s="82">
        <f>R28/C28*100</f>
        <v>0</v>
      </c>
      <c r="T28" s="37">
        <v>0</v>
      </c>
      <c r="U28" s="82">
        <f>T28/C28*100</f>
        <v>0</v>
      </c>
    </row>
    <row r="29" spans="1:21" ht="15.75" x14ac:dyDescent="0.2">
      <c r="A29" s="34">
        <v>21</v>
      </c>
      <c r="B29" s="17" t="s">
        <v>23</v>
      </c>
      <c r="C29" s="31">
        <f>'Mau 1-1'!N29</f>
        <v>69</v>
      </c>
      <c r="D29" s="37">
        <v>2</v>
      </c>
      <c r="E29" s="82">
        <f>D29/C29*100</f>
        <v>2.8985507246376812</v>
      </c>
      <c r="F29" s="37">
        <v>38</v>
      </c>
      <c r="G29" s="82">
        <f>F29/C29*100</f>
        <v>55.072463768115945</v>
      </c>
      <c r="H29" s="37">
        <v>29</v>
      </c>
      <c r="I29" s="82">
        <f>H29/C29*100</f>
        <v>42.028985507246375</v>
      </c>
      <c r="J29" s="37"/>
      <c r="K29" s="82">
        <f>J29/C29*100</f>
        <v>0</v>
      </c>
      <c r="L29" s="37"/>
      <c r="M29" s="82">
        <f>L29/C29*100</f>
        <v>0</v>
      </c>
      <c r="N29" s="83">
        <v>64</v>
      </c>
      <c r="O29" s="82">
        <f>N29/C29*100</f>
        <v>92.753623188405797</v>
      </c>
      <c r="P29" s="37">
        <v>5</v>
      </c>
      <c r="Q29" s="82">
        <f>P29/C29*100</f>
        <v>7.2463768115942031</v>
      </c>
      <c r="R29" s="37"/>
      <c r="S29" s="82">
        <f>R29/C29*100</f>
        <v>0</v>
      </c>
      <c r="T29" s="37"/>
      <c r="U29" s="82">
        <f>T29/C29*100</f>
        <v>0</v>
      </c>
    </row>
    <row r="30" spans="1:21" ht="15.75" x14ac:dyDescent="0.2">
      <c r="A30" s="34">
        <v>22</v>
      </c>
      <c r="B30" s="17" t="s">
        <v>29</v>
      </c>
      <c r="C30" s="31">
        <f>'Mau 1-1'!N30</f>
        <v>45</v>
      </c>
      <c r="D30" s="37">
        <v>7</v>
      </c>
      <c r="E30" s="82">
        <f>D30/C30*100</f>
        <v>15.555555555555555</v>
      </c>
      <c r="F30" s="37">
        <v>17</v>
      </c>
      <c r="G30" s="82">
        <f>F30/C30*100</f>
        <v>37.777777777777779</v>
      </c>
      <c r="H30" s="37">
        <v>18</v>
      </c>
      <c r="I30" s="82">
        <f>H30/C30*100</f>
        <v>40</v>
      </c>
      <c r="J30" s="37">
        <v>3</v>
      </c>
      <c r="K30" s="82">
        <f>J30/C30*100</f>
        <v>6.666666666666667</v>
      </c>
      <c r="L30" s="37"/>
      <c r="M30" s="82">
        <f>L30/C30*100</f>
        <v>0</v>
      </c>
      <c r="N30" s="83">
        <v>40</v>
      </c>
      <c r="O30" s="82">
        <f>N30/C30*100</f>
        <v>88.888888888888886</v>
      </c>
      <c r="P30" s="37">
        <v>5</v>
      </c>
      <c r="Q30" s="82">
        <f>P30/C30*100</f>
        <v>11.111111111111111</v>
      </c>
      <c r="R30" s="37"/>
      <c r="S30" s="82">
        <f>R30/C30*100</f>
        <v>0</v>
      </c>
      <c r="T30" s="37"/>
      <c r="U30" s="82">
        <f>T30/C30*100</f>
        <v>0</v>
      </c>
    </row>
    <row r="31" spans="1:21" ht="15.75" x14ac:dyDescent="0.2">
      <c r="A31" s="34">
        <v>23</v>
      </c>
      <c r="B31" s="17" t="s">
        <v>22</v>
      </c>
      <c r="C31" s="31">
        <f>'Mau 1-1'!N31</f>
        <v>72</v>
      </c>
      <c r="D31" s="37">
        <v>5</v>
      </c>
      <c r="E31" s="82">
        <f t="shared" si="9"/>
        <v>6.9444444444444446</v>
      </c>
      <c r="F31" s="37">
        <v>24</v>
      </c>
      <c r="G31" s="82">
        <f t="shared" si="10"/>
        <v>33.333333333333329</v>
      </c>
      <c r="H31" s="37">
        <v>38</v>
      </c>
      <c r="I31" s="82">
        <f t="shared" si="11"/>
        <v>52.777777777777779</v>
      </c>
      <c r="J31" s="37">
        <v>5</v>
      </c>
      <c r="K31" s="82">
        <f t="shared" si="12"/>
        <v>6.9444444444444446</v>
      </c>
      <c r="L31" s="37"/>
      <c r="M31" s="82">
        <f t="shared" si="13"/>
        <v>0</v>
      </c>
      <c r="N31" s="83">
        <v>27</v>
      </c>
      <c r="O31" s="82">
        <f t="shared" si="14"/>
        <v>37.5</v>
      </c>
      <c r="P31" s="37">
        <v>40</v>
      </c>
      <c r="Q31" s="82">
        <f t="shared" si="15"/>
        <v>55.555555555555557</v>
      </c>
      <c r="R31" s="37">
        <v>5</v>
      </c>
      <c r="S31" s="82">
        <f t="shared" si="16"/>
        <v>6.9444444444444446</v>
      </c>
      <c r="T31" s="37"/>
      <c r="U31" s="82">
        <f t="shared" si="17"/>
        <v>0</v>
      </c>
    </row>
    <row r="32" spans="1:21" ht="15.75" x14ac:dyDescent="0.2">
      <c r="A32" s="34">
        <v>24</v>
      </c>
      <c r="B32" s="17" t="s">
        <v>47</v>
      </c>
      <c r="C32" s="31">
        <f>'Mau 1-1'!N32</f>
        <v>133</v>
      </c>
      <c r="D32" s="37">
        <v>11</v>
      </c>
      <c r="E32" s="82">
        <f>D32/C32*100</f>
        <v>8.2706766917293226</v>
      </c>
      <c r="F32" s="37">
        <v>56</v>
      </c>
      <c r="G32" s="82">
        <f>F32/C32*100</f>
        <v>42.105263157894733</v>
      </c>
      <c r="H32" s="37">
        <v>59</v>
      </c>
      <c r="I32" s="82">
        <f>H32/C32*100</f>
        <v>44.360902255639097</v>
      </c>
      <c r="J32" s="37">
        <v>7</v>
      </c>
      <c r="K32" s="82">
        <f>J32/C32*100</f>
        <v>5.2631578947368416</v>
      </c>
      <c r="L32" s="37">
        <v>0</v>
      </c>
      <c r="M32" s="82">
        <f>L32/C32*100</f>
        <v>0</v>
      </c>
      <c r="N32" s="83">
        <v>90</v>
      </c>
      <c r="O32" s="82">
        <f>N32/C32*100</f>
        <v>67.669172932330824</v>
      </c>
      <c r="P32" s="37">
        <v>40</v>
      </c>
      <c r="Q32" s="82">
        <f>P32/C32*100</f>
        <v>30.075187969924812</v>
      </c>
      <c r="R32" s="37">
        <v>3</v>
      </c>
      <c r="S32" s="82">
        <f>R32/C32*100</f>
        <v>2.2556390977443606</v>
      </c>
      <c r="T32" s="37">
        <v>0</v>
      </c>
      <c r="U32" s="82">
        <f>T32/C32*100</f>
        <v>0</v>
      </c>
    </row>
    <row r="33" spans="1:21" ht="15.75" x14ac:dyDescent="0.2">
      <c r="A33" s="34">
        <v>25</v>
      </c>
      <c r="B33" s="17" t="s">
        <v>34</v>
      </c>
      <c r="C33" s="31">
        <f>'Mau 1-1'!N33</f>
        <v>149</v>
      </c>
      <c r="D33" s="37">
        <v>19</v>
      </c>
      <c r="E33" s="82">
        <f t="shared" si="9"/>
        <v>12.751677852348994</v>
      </c>
      <c r="F33" s="37">
        <v>69</v>
      </c>
      <c r="G33" s="82">
        <f t="shared" si="10"/>
        <v>46.308724832214764</v>
      </c>
      <c r="H33" s="37">
        <v>54</v>
      </c>
      <c r="I33" s="82">
        <f t="shared" si="11"/>
        <v>36.241610738255034</v>
      </c>
      <c r="J33" s="37">
        <v>7</v>
      </c>
      <c r="K33" s="82">
        <f t="shared" si="12"/>
        <v>4.6979865771812079</v>
      </c>
      <c r="L33" s="37">
        <v>0</v>
      </c>
      <c r="M33" s="82">
        <f t="shared" si="13"/>
        <v>0</v>
      </c>
      <c r="N33" s="83">
        <v>104</v>
      </c>
      <c r="O33" s="82">
        <f t="shared" si="14"/>
        <v>69.798657718120808</v>
      </c>
      <c r="P33" s="37">
        <v>35</v>
      </c>
      <c r="Q33" s="82">
        <f t="shared" si="15"/>
        <v>23.48993288590604</v>
      </c>
      <c r="R33" s="37">
        <v>10</v>
      </c>
      <c r="S33" s="82">
        <f t="shared" si="16"/>
        <v>6.7114093959731544</v>
      </c>
      <c r="T33" s="37">
        <v>0</v>
      </c>
      <c r="U33" s="82">
        <f t="shared" si="17"/>
        <v>0</v>
      </c>
    </row>
    <row r="34" spans="1:21" ht="15.75" x14ac:dyDescent="0.2">
      <c r="A34" s="34">
        <v>26</v>
      </c>
      <c r="B34" s="17" t="s">
        <v>95</v>
      </c>
      <c r="C34" s="31">
        <f>'Mau 1-1'!N34</f>
        <v>46</v>
      </c>
      <c r="D34" s="37">
        <v>5</v>
      </c>
      <c r="E34" s="82">
        <f>D34/C34*100</f>
        <v>10.869565217391305</v>
      </c>
      <c r="F34" s="37">
        <v>15</v>
      </c>
      <c r="G34" s="82">
        <f>F34/C34*100</f>
        <v>32.608695652173914</v>
      </c>
      <c r="H34" s="37">
        <v>21</v>
      </c>
      <c r="I34" s="82">
        <f>H34/C34*100</f>
        <v>45.652173913043477</v>
      </c>
      <c r="J34" s="37">
        <v>5</v>
      </c>
      <c r="K34" s="82">
        <f>J34/C34*100</f>
        <v>10.869565217391305</v>
      </c>
      <c r="L34" s="37">
        <v>0</v>
      </c>
      <c r="M34" s="82">
        <f>L34/C34*100</f>
        <v>0</v>
      </c>
      <c r="N34" s="83">
        <v>25</v>
      </c>
      <c r="O34" s="82">
        <f>N34/C34*100</f>
        <v>54.347826086956516</v>
      </c>
      <c r="P34" s="37">
        <v>16</v>
      </c>
      <c r="Q34" s="82">
        <f>P34/C34*100</f>
        <v>34.782608695652172</v>
      </c>
      <c r="R34" s="37">
        <v>5</v>
      </c>
      <c r="S34" s="82">
        <f>R34/C34*100</f>
        <v>10.869565217391305</v>
      </c>
      <c r="T34" s="37">
        <v>0</v>
      </c>
      <c r="U34" s="82">
        <f>T34/C34*100</f>
        <v>0</v>
      </c>
    </row>
    <row r="35" spans="1:21" ht="15.75" x14ac:dyDescent="0.2">
      <c r="A35" s="34">
        <v>27</v>
      </c>
      <c r="B35" s="17" t="s">
        <v>45</v>
      </c>
      <c r="C35" s="31">
        <f>'Mau 1-1'!N35</f>
        <v>45</v>
      </c>
      <c r="D35" s="37">
        <v>1</v>
      </c>
      <c r="E35" s="82">
        <f t="shared" si="9"/>
        <v>2.2222222222222223</v>
      </c>
      <c r="F35" s="37">
        <v>23</v>
      </c>
      <c r="G35" s="82">
        <f t="shared" si="10"/>
        <v>51.111111111111107</v>
      </c>
      <c r="H35" s="37">
        <v>20</v>
      </c>
      <c r="I35" s="82">
        <f t="shared" si="11"/>
        <v>44.444444444444443</v>
      </c>
      <c r="J35" s="37">
        <v>1</v>
      </c>
      <c r="K35" s="82">
        <f t="shared" si="12"/>
        <v>2.2222222222222223</v>
      </c>
      <c r="L35" s="37"/>
      <c r="M35" s="82">
        <f t="shared" si="13"/>
        <v>0</v>
      </c>
      <c r="N35" s="83">
        <v>29</v>
      </c>
      <c r="O35" s="82">
        <f t="shared" si="14"/>
        <v>64.444444444444443</v>
      </c>
      <c r="P35" s="37">
        <v>15</v>
      </c>
      <c r="Q35" s="82">
        <f t="shared" si="15"/>
        <v>33.333333333333329</v>
      </c>
      <c r="R35" s="37">
        <v>1</v>
      </c>
      <c r="S35" s="82">
        <f t="shared" si="16"/>
        <v>2.2222222222222223</v>
      </c>
      <c r="T35" s="37"/>
      <c r="U35" s="82">
        <f t="shared" si="17"/>
        <v>0</v>
      </c>
    </row>
    <row r="36" spans="1:21" ht="15.75" x14ac:dyDescent="0.25">
      <c r="A36" s="14"/>
      <c r="B36" s="45" t="s">
        <v>180</v>
      </c>
      <c r="C36" s="47">
        <f>SUM(C9:C35)</f>
        <v>2017</v>
      </c>
      <c r="D36" s="47">
        <f>SUM(D9:D35)</f>
        <v>261</v>
      </c>
      <c r="E36" s="81">
        <f t="shared" si="9"/>
        <v>12.940009915716411</v>
      </c>
      <c r="F36" s="47">
        <f t="shared" ref="F36:T36" si="18">SUM(F9:F35)</f>
        <v>896</v>
      </c>
      <c r="G36" s="81">
        <f t="shared" si="10"/>
        <v>44.422409519087751</v>
      </c>
      <c r="H36" s="47">
        <f t="shared" si="18"/>
        <v>757</v>
      </c>
      <c r="I36" s="81">
        <f t="shared" si="11"/>
        <v>37.530986613782844</v>
      </c>
      <c r="J36" s="47">
        <f t="shared" si="18"/>
        <v>103</v>
      </c>
      <c r="K36" s="81">
        <f t="shared" si="12"/>
        <v>5.1065939514129894</v>
      </c>
      <c r="L36" s="47">
        <f t="shared" si="18"/>
        <v>0</v>
      </c>
      <c r="M36" s="81">
        <f t="shared" si="13"/>
        <v>0</v>
      </c>
      <c r="N36" s="47">
        <f t="shared" si="18"/>
        <v>1447</v>
      </c>
      <c r="O36" s="81">
        <f t="shared" si="14"/>
        <v>71.740208230044615</v>
      </c>
      <c r="P36" s="47">
        <f>SUM(P9:P35)</f>
        <v>480</v>
      </c>
      <c r="Q36" s="81">
        <f t="shared" si="15"/>
        <v>23.797719385225584</v>
      </c>
      <c r="R36" s="47">
        <f>SUM(R9:R35)</f>
        <v>90</v>
      </c>
      <c r="S36" s="81">
        <f t="shared" si="16"/>
        <v>4.4620723847297965</v>
      </c>
      <c r="T36" s="47">
        <f t="shared" si="18"/>
        <v>0</v>
      </c>
      <c r="U36" s="81">
        <f t="shared" si="17"/>
        <v>0</v>
      </c>
    </row>
  </sheetData>
  <mergeCells count="18">
    <mergeCell ref="N7:O7"/>
    <mergeCell ref="P7:Q7"/>
    <mergeCell ref="A6:A8"/>
    <mergeCell ref="B6:B8"/>
    <mergeCell ref="D7:E7"/>
    <mergeCell ref="N6:U6"/>
    <mergeCell ref="A3:E3"/>
    <mergeCell ref="T3:U3"/>
    <mergeCell ref="J7:K7"/>
    <mergeCell ref="L7:M7"/>
    <mergeCell ref="A4:U4"/>
    <mergeCell ref="A5:U5"/>
    <mergeCell ref="F7:G7"/>
    <mergeCell ref="H7:I7"/>
    <mergeCell ref="C6:C8"/>
    <mergeCell ref="D6:M6"/>
    <mergeCell ref="R7:S7"/>
    <mergeCell ref="T7:U7"/>
  </mergeCells>
  <phoneticPr fontId="0" type="noConversion"/>
  <pageMargins left="0.75" right="0.75" top="0.24" bottom="0.18" header="0.22" footer="0.16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0" zoomScaleNormal="80" workbookViewId="0">
      <pane ySplit="8" topLeftCell="A18" activePane="bottomLeft" state="frozen"/>
      <selection pane="bottomLeft" activeCell="V1" sqref="V1:AG1048576"/>
    </sheetView>
  </sheetViews>
  <sheetFormatPr defaultRowHeight="12.75" x14ac:dyDescent="0.2"/>
  <cols>
    <col min="1" max="1" width="3.7109375" style="13" customWidth="1"/>
    <col min="2" max="2" width="15" style="13" bestFit="1" customWidth="1"/>
    <col min="3" max="21" width="9.7109375" style="13" customWidth="1"/>
    <col min="22" max="16384" width="9.140625" style="13"/>
  </cols>
  <sheetData>
    <row r="1" spans="1:21" ht="17.25" x14ac:dyDescent="0.3">
      <c r="A1" s="162" t="s">
        <v>50</v>
      </c>
      <c r="B1" s="162"/>
      <c r="C1" s="162"/>
      <c r="D1" s="162"/>
      <c r="E1" s="162"/>
      <c r="F1" s="160" t="s">
        <v>1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6.5" x14ac:dyDescent="0.25">
      <c r="A2" s="162" t="s">
        <v>124</v>
      </c>
      <c r="B2" s="162"/>
      <c r="C2" s="162"/>
      <c r="D2" s="162"/>
      <c r="E2" s="162"/>
      <c r="F2" s="161" t="s">
        <v>3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.75" x14ac:dyDescent="0.25">
      <c r="A3" s="163"/>
      <c r="B3" s="163"/>
      <c r="C3" s="163"/>
      <c r="D3" s="163"/>
      <c r="E3" s="16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64" t="s">
        <v>125</v>
      </c>
      <c r="U3" s="164"/>
    </row>
    <row r="4" spans="1:21" ht="20.25" x14ac:dyDescent="0.35">
      <c r="A4" s="154" t="s">
        <v>126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8.75" x14ac:dyDescent="0.2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1" ht="15.75" x14ac:dyDescent="0.25">
      <c r="A6" s="140" t="s">
        <v>5</v>
      </c>
      <c r="B6" s="173" t="s">
        <v>6</v>
      </c>
      <c r="C6" s="169" t="s">
        <v>85</v>
      </c>
      <c r="D6" s="166" t="s">
        <v>86</v>
      </c>
      <c r="E6" s="166"/>
      <c r="F6" s="166"/>
      <c r="G6" s="166"/>
      <c r="H6" s="166"/>
      <c r="I6" s="166"/>
      <c r="J6" s="166"/>
      <c r="K6" s="166"/>
      <c r="L6" s="166"/>
      <c r="M6" s="167"/>
      <c r="N6" s="165" t="s">
        <v>87</v>
      </c>
      <c r="O6" s="166"/>
      <c r="P6" s="166"/>
      <c r="Q6" s="166"/>
      <c r="R6" s="166"/>
      <c r="S6" s="166"/>
      <c r="T6" s="166"/>
      <c r="U6" s="166"/>
    </row>
    <row r="7" spans="1:21" ht="15.75" x14ac:dyDescent="0.25">
      <c r="A7" s="140"/>
      <c r="B7" s="173"/>
      <c r="C7" s="170"/>
      <c r="D7" s="140" t="s">
        <v>88</v>
      </c>
      <c r="E7" s="140"/>
      <c r="F7" s="140" t="s">
        <v>89</v>
      </c>
      <c r="G7" s="140"/>
      <c r="H7" s="168" t="s">
        <v>90</v>
      </c>
      <c r="I7" s="168"/>
      <c r="J7" s="140" t="s">
        <v>91</v>
      </c>
      <c r="K7" s="140"/>
      <c r="L7" s="166" t="s">
        <v>92</v>
      </c>
      <c r="M7" s="167"/>
      <c r="N7" s="172" t="s">
        <v>93</v>
      </c>
      <c r="O7" s="140"/>
      <c r="P7" s="140" t="s">
        <v>89</v>
      </c>
      <c r="Q7" s="140"/>
      <c r="R7" s="168" t="s">
        <v>90</v>
      </c>
      <c r="S7" s="168"/>
      <c r="T7" s="140" t="s">
        <v>91</v>
      </c>
      <c r="U7" s="140"/>
    </row>
    <row r="8" spans="1:21" ht="37.5" customHeight="1" x14ac:dyDescent="0.2">
      <c r="A8" s="140"/>
      <c r="B8" s="173"/>
      <c r="C8" s="171"/>
      <c r="D8" s="28" t="s">
        <v>68</v>
      </c>
      <c r="E8" s="28" t="s">
        <v>69</v>
      </c>
      <c r="F8" s="28" t="s">
        <v>68</v>
      </c>
      <c r="G8" s="28" t="s">
        <v>69</v>
      </c>
      <c r="H8" s="28" t="s">
        <v>68</v>
      </c>
      <c r="I8" s="28" t="s">
        <v>69</v>
      </c>
      <c r="J8" s="28" t="s">
        <v>68</v>
      </c>
      <c r="K8" s="28" t="s">
        <v>69</v>
      </c>
      <c r="L8" s="28" t="s">
        <v>68</v>
      </c>
      <c r="M8" s="33" t="s">
        <v>69</v>
      </c>
      <c r="N8" s="32" t="s">
        <v>68</v>
      </c>
      <c r="O8" s="28" t="s">
        <v>69</v>
      </c>
      <c r="P8" s="28" t="s">
        <v>68</v>
      </c>
      <c r="Q8" s="28" t="s">
        <v>69</v>
      </c>
      <c r="R8" s="28" t="s">
        <v>68</v>
      </c>
      <c r="S8" s="28" t="s">
        <v>69</v>
      </c>
      <c r="T8" s="28" t="s">
        <v>68</v>
      </c>
      <c r="U8" s="28" t="s">
        <v>69</v>
      </c>
    </row>
    <row r="9" spans="1:21" ht="18.75" customHeight="1" x14ac:dyDescent="0.2">
      <c r="A9" s="34">
        <v>1</v>
      </c>
      <c r="B9" s="17" t="s">
        <v>44</v>
      </c>
      <c r="C9" s="31">
        <f>'Mau 1-1'!R9</f>
        <v>54</v>
      </c>
      <c r="D9" s="37">
        <v>5</v>
      </c>
      <c r="E9" s="82">
        <f t="shared" ref="E9:E22" si="0">D9/C9*100</f>
        <v>9.2592592592592595</v>
      </c>
      <c r="F9" s="37">
        <v>19</v>
      </c>
      <c r="G9" s="82">
        <f t="shared" ref="G9:G22" si="1">F9/C9*100</f>
        <v>35.185185185185183</v>
      </c>
      <c r="H9" s="37">
        <v>30</v>
      </c>
      <c r="I9" s="82">
        <f t="shared" ref="I9:I22" si="2">H9/C9*100</f>
        <v>55.555555555555557</v>
      </c>
      <c r="J9" s="37">
        <v>0</v>
      </c>
      <c r="K9" s="82">
        <f t="shared" ref="K9:K22" si="3">J9/C9*100</f>
        <v>0</v>
      </c>
      <c r="L9" s="37">
        <v>0</v>
      </c>
      <c r="M9" s="82">
        <f t="shared" ref="M9:M22" si="4">L9/C9*100</f>
        <v>0</v>
      </c>
      <c r="N9" s="83">
        <v>31</v>
      </c>
      <c r="O9" s="82">
        <f t="shared" ref="O9:O22" si="5">N9/C9*100</f>
        <v>57.407407407407405</v>
      </c>
      <c r="P9" s="37">
        <v>22</v>
      </c>
      <c r="Q9" s="82">
        <f t="shared" ref="Q9:Q22" si="6">P9/C9*100</f>
        <v>40.74074074074074</v>
      </c>
      <c r="R9" s="37">
        <v>1</v>
      </c>
      <c r="S9" s="82">
        <f t="shared" ref="S9:S22" si="7">R9/C9*100</f>
        <v>1.8518518518518516</v>
      </c>
      <c r="T9" s="37">
        <v>0</v>
      </c>
      <c r="U9" s="82">
        <f t="shared" ref="U9:U22" si="8">T9/C9*100</f>
        <v>0</v>
      </c>
    </row>
    <row r="10" spans="1:21" ht="16.5" customHeight="1" x14ac:dyDescent="0.2">
      <c r="A10" s="34">
        <v>2</v>
      </c>
      <c r="B10" s="17" t="s">
        <v>27</v>
      </c>
      <c r="C10" s="31">
        <v>102</v>
      </c>
      <c r="D10" s="37">
        <v>15</v>
      </c>
      <c r="E10" s="82">
        <f t="shared" si="0"/>
        <v>14.705882352941178</v>
      </c>
      <c r="F10" s="37">
        <v>57</v>
      </c>
      <c r="G10" s="82">
        <f t="shared" si="1"/>
        <v>55.882352941176471</v>
      </c>
      <c r="H10" s="37">
        <v>27</v>
      </c>
      <c r="I10" s="82">
        <f t="shared" si="2"/>
        <v>26.47058823529412</v>
      </c>
      <c r="J10" s="37">
        <v>3</v>
      </c>
      <c r="K10" s="82">
        <f t="shared" si="3"/>
        <v>2.9411764705882351</v>
      </c>
      <c r="L10" s="37">
        <v>0</v>
      </c>
      <c r="M10" s="82">
        <f t="shared" si="4"/>
        <v>0</v>
      </c>
      <c r="N10" s="83">
        <v>93</v>
      </c>
      <c r="O10" s="82">
        <f t="shared" si="5"/>
        <v>91.17647058823529</v>
      </c>
      <c r="P10" s="37">
        <v>9</v>
      </c>
      <c r="Q10" s="82">
        <f t="shared" si="6"/>
        <v>8.8235294117647065</v>
      </c>
      <c r="R10" s="37">
        <v>0</v>
      </c>
      <c r="S10" s="82">
        <f t="shared" si="7"/>
        <v>0</v>
      </c>
      <c r="T10" s="37">
        <v>0</v>
      </c>
      <c r="U10" s="82">
        <f t="shared" si="8"/>
        <v>0</v>
      </c>
    </row>
    <row r="11" spans="1:21" ht="33" customHeight="1" x14ac:dyDescent="0.2">
      <c r="A11" s="34">
        <v>3</v>
      </c>
      <c r="B11" s="17" t="s">
        <v>30</v>
      </c>
      <c r="C11" s="31">
        <f>'Mau 1-1'!R11</f>
        <v>50</v>
      </c>
      <c r="D11" s="37">
        <v>4</v>
      </c>
      <c r="E11" s="82">
        <f t="shared" si="0"/>
        <v>8</v>
      </c>
      <c r="F11" s="37">
        <v>9</v>
      </c>
      <c r="G11" s="82">
        <f t="shared" si="1"/>
        <v>18</v>
      </c>
      <c r="H11" s="37">
        <v>30</v>
      </c>
      <c r="I11" s="82">
        <f t="shared" si="2"/>
        <v>60</v>
      </c>
      <c r="J11" s="37">
        <v>7</v>
      </c>
      <c r="K11" s="82">
        <f t="shared" si="3"/>
        <v>14.000000000000002</v>
      </c>
      <c r="L11" s="37"/>
      <c r="M11" s="82">
        <f t="shared" si="4"/>
        <v>0</v>
      </c>
      <c r="N11" s="83">
        <v>33</v>
      </c>
      <c r="O11" s="82">
        <f t="shared" si="5"/>
        <v>66</v>
      </c>
      <c r="P11" s="37">
        <v>14</v>
      </c>
      <c r="Q11" s="82">
        <f t="shared" si="6"/>
        <v>28.000000000000004</v>
      </c>
      <c r="R11" s="37">
        <v>3</v>
      </c>
      <c r="S11" s="82">
        <f t="shared" si="7"/>
        <v>6</v>
      </c>
      <c r="T11" s="37"/>
      <c r="U11" s="82">
        <f t="shared" si="8"/>
        <v>0</v>
      </c>
    </row>
    <row r="12" spans="1:21" ht="15.75" x14ac:dyDescent="0.2">
      <c r="A12" s="34">
        <v>4</v>
      </c>
      <c r="B12" s="17" t="s">
        <v>37</v>
      </c>
      <c r="C12" s="31">
        <v>112</v>
      </c>
      <c r="D12" s="37">
        <v>12</v>
      </c>
      <c r="E12" s="82">
        <f t="shared" si="0"/>
        <v>10.714285714285714</v>
      </c>
      <c r="F12" s="37">
        <v>38</v>
      </c>
      <c r="G12" s="82">
        <f t="shared" si="1"/>
        <v>33.928571428571431</v>
      </c>
      <c r="H12" s="37">
        <v>58</v>
      </c>
      <c r="I12" s="82">
        <f t="shared" si="2"/>
        <v>51.785714285714292</v>
      </c>
      <c r="J12" s="37">
        <v>4</v>
      </c>
      <c r="K12" s="82">
        <f t="shared" si="3"/>
        <v>3.5714285714285712</v>
      </c>
      <c r="L12" s="37">
        <v>0</v>
      </c>
      <c r="M12" s="82">
        <f t="shared" si="4"/>
        <v>0</v>
      </c>
      <c r="N12" s="83">
        <v>75</v>
      </c>
      <c r="O12" s="82">
        <f t="shared" si="5"/>
        <v>66.964285714285708</v>
      </c>
      <c r="P12" s="37">
        <v>35</v>
      </c>
      <c r="Q12" s="82">
        <f t="shared" si="6"/>
        <v>31.25</v>
      </c>
      <c r="R12" s="37">
        <v>2</v>
      </c>
      <c r="S12" s="82">
        <f t="shared" si="7"/>
        <v>1.7857142857142856</v>
      </c>
      <c r="T12" s="37">
        <v>0</v>
      </c>
      <c r="U12" s="82">
        <f t="shared" si="8"/>
        <v>0</v>
      </c>
    </row>
    <row r="13" spans="1:21" ht="40.5" customHeight="1" x14ac:dyDescent="0.2">
      <c r="A13" s="34">
        <v>5</v>
      </c>
      <c r="B13" s="17" t="s">
        <v>39</v>
      </c>
      <c r="C13" s="31">
        <f>'Mau 1-1'!R13</f>
        <v>80</v>
      </c>
      <c r="D13" s="37">
        <v>10</v>
      </c>
      <c r="E13" s="82">
        <f t="shared" si="0"/>
        <v>12.5</v>
      </c>
      <c r="F13" s="37">
        <v>46</v>
      </c>
      <c r="G13" s="82">
        <f t="shared" si="1"/>
        <v>57.499999999999993</v>
      </c>
      <c r="H13" s="37">
        <v>24</v>
      </c>
      <c r="I13" s="82">
        <f t="shared" si="2"/>
        <v>30</v>
      </c>
      <c r="J13" s="37"/>
      <c r="K13" s="82">
        <f t="shared" si="3"/>
        <v>0</v>
      </c>
      <c r="L13" s="37"/>
      <c r="M13" s="82">
        <f t="shared" si="4"/>
        <v>0</v>
      </c>
      <c r="N13" s="83">
        <v>67</v>
      </c>
      <c r="O13" s="82">
        <f t="shared" si="5"/>
        <v>83.75</v>
      </c>
      <c r="P13" s="37">
        <v>13</v>
      </c>
      <c r="Q13" s="82">
        <f t="shared" si="6"/>
        <v>16.25</v>
      </c>
      <c r="R13" s="37"/>
      <c r="S13" s="82">
        <f t="shared" si="7"/>
        <v>0</v>
      </c>
      <c r="T13" s="37"/>
      <c r="U13" s="82">
        <f t="shared" si="8"/>
        <v>0</v>
      </c>
    </row>
    <row r="14" spans="1:21" ht="15" customHeight="1" x14ac:dyDescent="0.2">
      <c r="A14" s="34">
        <v>6</v>
      </c>
      <c r="B14" s="17" t="s">
        <v>32</v>
      </c>
      <c r="C14" s="31">
        <f>'Mau 1-1'!R14</f>
        <v>86</v>
      </c>
      <c r="D14" s="37">
        <v>4</v>
      </c>
      <c r="E14" s="82">
        <f t="shared" si="0"/>
        <v>4.6511627906976747</v>
      </c>
      <c r="F14" s="37">
        <v>37</v>
      </c>
      <c r="G14" s="82">
        <f t="shared" si="1"/>
        <v>43.02325581395349</v>
      </c>
      <c r="H14" s="37">
        <v>39</v>
      </c>
      <c r="I14" s="82">
        <f t="shared" si="2"/>
        <v>45.348837209302324</v>
      </c>
      <c r="J14" s="37">
        <v>6</v>
      </c>
      <c r="K14" s="82">
        <f t="shared" si="3"/>
        <v>6.9767441860465116</v>
      </c>
      <c r="L14" s="37">
        <v>0</v>
      </c>
      <c r="M14" s="82">
        <f t="shared" si="4"/>
        <v>0</v>
      </c>
      <c r="N14" s="83">
        <v>57</v>
      </c>
      <c r="O14" s="82">
        <f t="shared" si="5"/>
        <v>66.279069767441854</v>
      </c>
      <c r="P14" s="37">
        <v>25</v>
      </c>
      <c r="Q14" s="82">
        <f t="shared" si="6"/>
        <v>29.069767441860467</v>
      </c>
      <c r="R14" s="37">
        <v>4</v>
      </c>
      <c r="S14" s="82">
        <f t="shared" si="7"/>
        <v>4.6511627906976747</v>
      </c>
      <c r="T14" s="37">
        <v>0</v>
      </c>
      <c r="U14" s="82">
        <f t="shared" si="8"/>
        <v>0</v>
      </c>
    </row>
    <row r="15" spans="1:21" ht="27.75" customHeight="1" x14ac:dyDescent="0.2">
      <c r="A15" s="34">
        <v>7</v>
      </c>
      <c r="B15" s="17" t="s">
        <v>46</v>
      </c>
      <c r="C15" s="31">
        <f>'Mau 1-1'!R15</f>
        <v>105</v>
      </c>
      <c r="D15" s="37">
        <v>58</v>
      </c>
      <c r="E15" s="82">
        <f t="shared" si="0"/>
        <v>55.238095238095241</v>
      </c>
      <c r="F15" s="37">
        <v>47</v>
      </c>
      <c r="G15" s="82">
        <f t="shared" si="1"/>
        <v>44.761904761904766</v>
      </c>
      <c r="H15" s="37"/>
      <c r="I15" s="82">
        <f t="shared" si="2"/>
        <v>0</v>
      </c>
      <c r="J15" s="37"/>
      <c r="K15" s="82">
        <f t="shared" si="3"/>
        <v>0</v>
      </c>
      <c r="L15" s="37"/>
      <c r="M15" s="82">
        <f t="shared" si="4"/>
        <v>0</v>
      </c>
      <c r="N15" s="83">
        <v>105</v>
      </c>
      <c r="O15" s="82">
        <f t="shared" si="5"/>
        <v>100</v>
      </c>
      <c r="P15" s="37"/>
      <c r="Q15" s="82">
        <f t="shared" si="6"/>
        <v>0</v>
      </c>
      <c r="R15" s="37"/>
      <c r="S15" s="82">
        <f t="shared" si="7"/>
        <v>0</v>
      </c>
      <c r="T15" s="37"/>
      <c r="U15" s="82">
        <f t="shared" si="8"/>
        <v>0</v>
      </c>
    </row>
    <row r="16" spans="1:21" ht="27.75" customHeight="1" x14ac:dyDescent="0.2">
      <c r="A16" s="34">
        <v>8</v>
      </c>
      <c r="B16" s="17" t="s">
        <v>42</v>
      </c>
      <c r="C16" s="31">
        <f>'Mau 1-1'!R16</f>
        <v>119</v>
      </c>
      <c r="D16" s="37">
        <v>12</v>
      </c>
      <c r="E16" s="82">
        <f t="shared" si="0"/>
        <v>10.084033613445378</v>
      </c>
      <c r="F16" s="37">
        <v>55</v>
      </c>
      <c r="G16" s="82">
        <f t="shared" si="1"/>
        <v>46.218487394957982</v>
      </c>
      <c r="H16" s="37">
        <v>48</v>
      </c>
      <c r="I16" s="82">
        <f t="shared" si="2"/>
        <v>40.336134453781511</v>
      </c>
      <c r="J16" s="37">
        <v>4</v>
      </c>
      <c r="K16" s="82">
        <f t="shared" si="3"/>
        <v>3.3613445378151261</v>
      </c>
      <c r="L16" s="37"/>
      <c r="M16" s="82">
        <f t="shared" si="4"/>
        <v>0</v>
      </c>
      <c r="N16" s="83">
        <v>97</v>
      </c>
      <c r="O16" s="82">
        <f t="shared" si="5"/>
        <v>81.512605042016801</v>
      </c>
      <c r="P16" s="37">
        <v>16</v>
      </c>
      <c r="Q16" s="82">
        <f t="shared" si="6"/>
        <v>13.445378151260504</v>
      </c>
      <c r="R16" s="37">
        <v>6</v>
      </c>
      <c r="S16" s="82">
        <f t="shared" si="7"/>
        <v>5.0420168067226889</v>
      </c>
      <c r="T16" s="37"/>
      <c r="U16" s="82">
        <f t="shared" si="8"/>
        <v>0</v>
      </c>
    </row>
    <row r="17" spans="1:21" ht="27.75" customHeight="1" x14ac:dyDescent="0.2">
      <c r="A17" s="34">
        <v>9</v>
      </c>
      <c r="B17" s="17" t="s">
        <v>48</v>
      </c>
      <c r="C17" s="31">
        <f>'Mau 1-1'!R17</f>
        <v>69</v>
      </c>
      <c r="D17" s="37">
        <v>5</v>
      </c>
      <c r="E17" s="82">
        <f t="shared" si="0"/>
        <v>7.2463768115942031</v>
      </c>
      <c r="F17" s="37">
        <v>32</v>
      </c>
      <c r="G17" s="82">
        <f t="shared" si="1"/>
        <v>46.376811594202898</v>
      </c>
      <c r="H17" s="37">
        <v>30</v>
      </c>
      <c r="I17" s="82">
        <f t="shared" si="2"/>
        <v>43.478260869565219</v>
      </c>
      <c r="J17" s="37">
        <v>2</v>
      </c>
      <c r="K17" s="82">
        <f t="shared" si="3"/>
        <v>2.8985507246376812</v>
      </c>
      <c r="L17" s="37">
        <v>0</v>
      </c>
      <c r="M17" s="82">
        <f t="shared" si="4"/>
        <v>0</v>
      </c>
      <c r="N17" s="83">
        <v>58</v>
      </c>
      <c r="O17" s="82">
        <f t="shared" si="5"/>
        <v>84.05797101449275</v>
      </c>
      <c r="P17" s="37">
        <v>11</v>
      </c>
      <c r="Q17" s="82">
        <f t="shared" si="6"/>
        <v>15.942028985507244</v>
      </c>
      <c r="R17" s="37">
        <v>0</v>
      </c>
      <c r="S17" s="82">
        <f t="shared" si="7"/>
        <v>0</v>
      </c>
      <c r="T17" s="37">
        <v>0</v>
      </c>
      <c r="U17" s="82">
        <f t="shared" si="8"/>
        <v>0</v>
      </c>
    </row>
    <row r="18" spans="1:21" ht="27.75" customHeight="1" x14ac:dyDescent="0.2">
      <c r="A18" s="34">
        <v>10</v>
      </c>
      <c r="B18" s="17" t="s">
        <v>25</v>
      </c>
      <c r="C18" s="31">
        <f>'Mau 1-1'!R18</f>
        <v>74</v>
      </c>
      <c r="D18" s="37">
        <v>15</v>
      </c>
      <c r="E18" s="82">
        <f t="shared" si="0"/>
        <v>20.27027027027027</v>
      </c>
      <c r="F18" s="37">
        <v>40</v>
      </c>
      <c r="G18" s="82">
        <f t="shared" si="1"/>
        <v>54.054054054054056</v>
      </c>
      <c r="H18" s="37">
        <v>19</v>
      </c>
      <c r="I18" s="82">
        <f t="shared" si="2"/>
        <v>25.675675675675674</v>
      </c>
      <c r="J18" s="37">
        <v>0</v>
      </c>
      <c r="K18" s="82">
        <f t="shared" si="3"/>
        <v>0</v>
      </c>
      <c r="L18" s="37">
        <v>0</v>
      </c>
      <c r="M18" s="82">
        <f t="shared" si="4"/>
        <v>0</v>
      </c>
      <c r="N18" s="83">
        <v>57</v>
      </c>
      <c r="O18" s="82">
        <f t="shared" si="5"/>
        <v>77.027027027027032</v>
      </c>
      <c r="P18" s="37">
        <v>16</v>
      </c>
      <c r="Q18" s="82">
        <f t="shared" si="6"/>
        <v>21.621621621621621</v>
      </c>
      <c r="R18" s="37">
        <v>1</v>
      </c>
      <c r="S18" s="82">
        <f t="shared" si="7"/>
        <v>1.3513513513513513</v>
      </c>
      <c r="T18" s="37">
        <v>0</v>
      </c>
      <c r="U18" s="82">
        <f t="shared" si="8"/>
        <v>0</v>
      </c>
    </row>
    <row r="19" spans="1:21" ht="27.75" customHeight="1" x14ac:dyDescent="0.2">
      <c r="A19" s="34">
        <v>11</v>
      </c>
      <c r="B19" s="17" t="s">
        <v>38</v>
      </c>
      <c r="C19" s="31">
        <f>'Mau 1-1'!R19</f>
        <v>85</v>
      </c>
      <c r="D19" s="37">
        <v>11</v>
      </c>
      <c r="E19" s="82">
        <f t="shared" si="0"/>
        <v>12.941176470588237</v>
      </c>
      <c r="F19" s="37">
        <v>35</v>
      </c>
      <c r="G19" s="82">
        <f t="shared" si="1"/>
        <v>41.17647058823529</v>
      </c>
      <c r="H19" s="37">
        <v>38</v>
      </c>
      <c r="I19" s="82">
        <f t="shared" si="2"/>
        <v>44.705882352941181</v>
      </c>
      <c r="J19" s="37">
        <v>1</v>
      </c>
      <c r="K19" s="82">
        <f t="shared" si="3"/>
        <v>1.1764705882352942</v>
      </c>
      <c r="L19" s="37">
        <v>0</v>
      </c>
      <c r="M19" s="82">
        <f t="shared" si="4"/>
        <v>0</v>
      </c>
      <c r="N19" s="83">
        <v>53</v>
      </c>
      <c r="O19" s="82">
        <f t="shared" si="5"/>
        <v>62.352941176470587</v>
      </c>
      <c r="P19" s="37">
        <v>27</v>
      </c>
      <c r="Q19" s="82">
        <f t="shared" si="6"/>
        <v>31.764705882352938</v>
      </c>
      <c r="R19" s="37">
        <v>5</v>
      </c>
      <c r="S19" s="82">
        <f t="shared" si="7"/>
        <v>5.8823529411764701</v>
      </c>
      <c r="T19" s="37">
        <v>0</v>
      </c>
      <c r="U19" s="82">
        <f t="shared" si="8"/>
        <v>0</v>
      </c>
    </row>
    <row r="20" spans="1:21" ht="27.75" customHeight="1" x14ac:dyDescent="0.2">
      <c r="A20" s="34">
        <v>12</v>
      </c>
      <c r="B20" s="17" t="s">
        <v>31</v>
      </c>
      <c r="C20" s="31">
        <f>'Mau 1-1'!R20</f>
        <v>66</v>
      </c>
      <c r="D20" s="37">
        <v>8</v>
      </c>
      <c r="E20" s="82">
        <f t="shared" si="0"/>
        <v>12.121212121212121</v>
      </c>
      <c r="F20" s="37">
        <v>39</v>
      </c>
      <c r="G20" s="82">
        <f t="shared" si="1"/>
        <v>59.090909090909093</v>
      </c>
      <c r="H20" s="37">
        <v>18</v>
      </c>
      <c r="I20" s="82">
        <f t="shared" si="2"/>
        <v>27.27272727272727</v>
      </c>
      <c r="J20" s="37">
        <v>1</v>
      </c>
      <c r="K20" s="82">
        <f t="shared" si="3"/>
        <v>1.5151515151515151</v>
      </c>
      <c r="L20" s="37"/>
      <c r="M20" s="82">
        <f t="shared" si="4"/>
        <v>0</v>
      </c>
      <c r="N20" s="83">
        <v>51</v>
      </c>
      <c r="O20" s="82">
        <f t="shared" si="5"/>
        <v>77.272727272727266</v>
      </c>
      <c r="P20" s="37">
        <v>9</v>
      </c>
      <c r="Q20" s="82">
        <f t="shared" si="6"/>
        <v>13.636363636363635</v>
      </c>
      <c r="R20" s="37">
        <v>6</v>
      </c>
      <c r="S20" s="82">
        <f t="shared" si="7"/>
        <v>9.0909090909090917</v>
      </c>
      <c r="T20" s="37"/>
      <c r="U20" s="82">
        <f t="shared" si="8"/>
        <v>0</v>
      </c>
    </row>
    <row r="21" spans="1:21" s="96" customFormat="1" ht="27.75" customHeight="1" x14ac:dyDescent="0.2">
      <c r="A21" s="90">
        <v>13</v>
      </c>
      <c r="B21" s="91" t="s">
        <v>43</v>
      </c>
      <c r="C21" s="92">
        <f>'Mau 1-1'!R21</f>
        <v>83</v>
      </c>
      <c r="D21" s="93">
        <v>16</v>
      </c>
      <c r="E21" s="94">
        <f t="shared" si="0"/>
        <v>19.277108433734941</v>
      </c>
      <c r="F21" s="93">
        <v>31</v>
      </c>
      <c r="G21" s="94">
        <f t="shared" si="1"/>
        <v>37.349397590361441</v>
      </c>
      <c r="H21" s="93">
        <v>28</v>
      </c>
      <c r="I21" s="94">
        <f t="shared" si="2"/>
        <v>33.734939759036145</v>
      </c>
      <c r="J21" s="93">
        <v>6</v>
      </c>
      <c r="K21" s="94">
        <f t="shared" si="3"/>
        <v>7.2289156626506017</v>
      </c>
      <c r="L21" s="93"/>
      <c r="M21" s="94">
        <f t="shared" si="4"/>
        <v>0</v>
      </c>
      <c r="N21" s="95">
        <v>64</v>
      </c>
      <c r="O21" s="94">
        <f t="shared" si="5"/>
        <v>77.108433734939766</v>
      </c>
      <c r="P21" s="93">
        <v>10</v>
      </c>
      <c r="Q21" s="94">
        <f t="shared" si="6"/>
        <v>12.048192771084338</v>
      </c>
      <c r="R21" s="93">
        <v>6</v>
      </c>
      <c r="S21" s="94">
        <f t="shared" si="7"/>
        <v>7.2289156626506017</v>
      </c>
      <c r="T21" s="93">
        <v>1</v>
      </c>
      <c r="U21" s="94">
        <f t="shared" si="8"/>
        <v>1.2048192771084338</v>
      </c>
    </row>
    <row r="22" spans="1:21" ht="27.75" customHeight="1" x14ac:dyDescent="0.2">
      <c r="A22" s="34">
        <v>14</v>
      </c>
      <c r="B22" s="17" t="s">
        <v>41</v>
      </c>
      <c r="C22" s="31">
        <f>'Mau 1-1'!R22</f>
        <v>41</v>
      </c>
      <c r="D22" s="37">
        <v>6</v>
      </c>
      <c r="E22" s="82">
        <f t="shared" si="0"/>
        <v>14.634146341463413</v>
      </c>
      <c r="F22" s="37">
        <v>23</v>
      </c>
      <c r="G22" s="82">
        <f t="shared" si="1"/>
        <v>56.09756097560976</v>
      </c>
      <c r="H22" s="37">
        <v>12</v>
      </c>
      <c r="I22" s="82">
        <f t="shared" si="2"/>
        <v>29.268292682926827</v>
      </c>
      <c r="J22" s="37">
        <v>0</v>
      </c>
      <c r="K22" s="82">
        <f t="shared" si="3"/>
        <v>0</v>
      </c>
      <c r="L22" s="37">
        <v>0</v>
      </c>
      <c r="M22" s="82">
        <f t="shared" si="4"/>
        <v>0</v>
      </c>
      <c r="N22" s="83">
        <v>34</v>
      </c>
      <c r="O22" s="82">
        <f t="shared" si="5"/>
        <v>82.926829268292678</v>
      </c>
      <c r="P22" s="37">
        <v>7</v>
      </c>
      <c r="Q22" s="82">
        <f t="shared" si="6"/>
        <v>17.073170731707318</v>
      </c>
      <c r="R22" s="37">
        <v>0</v>
      </c>
      <c r="S22" s="82">
        <f t="shared" si="7"/>
        <v>0</v>
      </c>
      <c r="T22" s="37">
        <v>0</v>
      </c>
      <c r="U22" s="82">
        <f t="shared" si="8"/>
        <v>0</v>
      </c>
    </row>
    <row r="23" spans="1:21" ht="27.75" customHeight="1" x14ac:dyDescent="0.2">
      <c r="A23" s="34">
        <v>15</v>
      </c>
      <c r="B23" s="17" t="s">
        <v>36</v>
      </c>
      <c r="C23" s="31">
        <v>70</v>
      </c>
      <c r="D23" s="37">
        <v>8</v>
      </c>
      <c r="E23" s="82">
        <v>11.4</v>
      </c>
      <c r="F23" s="37">
        <v>37</v>
      </c>
      <c r="G23" s="82">
        <v>52.9</v>
      </c>
      <c r="H23" s="37">
        <v>22</v>
      </c>
      <c r="I23" s="82">
        <v>31.4</v>
      </c>
      <c r="J23" s="37">
        <v>3</v>
      </c>
      <c r="K23" s="82">
        <v>4.3</v>
      </c>
      <c r="L23" s="37"/>
      <c r="M23" s="82">
        <v>0</v>
      </c>
      <c r="N23" s="83">
        <v>46</v>
      </c>
      <c r="O23" s="82">
        <v>65.7</v>
      </c>
      <c r="P23" s="37">
        <v>17</v>
      </c>
      <c r="Q23" s="82">
        <v>24.3</v>
      </c>
      <c r="R23" s="37">
        <v>7</v>
      </c>
      <c r="S23" s="82">
        <v>10</v>
      </c>
      <c r="T23" s="37"/>
      <c r="U23" s="82">
        <v>0</v>
      </c>
    </row>
    <row r="24" spans="1:21" ht="27.75" customHeight="1" x14ac:dyDescent="0.2">
      <c r="A24" s="34">
        <v>16</v>
      </c>
      <c r="B24" s="17" t="s">
        <v>20</v>
      </c>
      <c r="C24" s="31">
        <f>'Mau 1-1'!R24</f>
        <v>47</v>
      </c>
      <c r="D24" s="37">
        <v>3</v>
      </c>
      <c r="E24" s="82">
        <f t="shared" ref="E24:E36" si="9">D24/C24*100</f>
        <v>6.3829787234042552</v>
      </c>
      <c r="F24" s="37">
        <v>19</v>
      </c>
      <c r="G24" s="82">
        <f t="shared" ref="G24:G36" si="10">F24/C24*100</f>
        <v>40.425531914893611</v>
      </c>
      <c r="H24" s="37">
        <v>21</v>
      </c>
      <c r="I24" s="82">
        <f t="shared" ref="I24:I36" si="11">H24/C24*100</f>
        <v>44.680851063829785</v>
      </c>
      <c r="J24" s="37">
        <v>4</v>
      </c>
      <c r="K24" s="82">
        <f t="shared" ref="K24:K36" si="12">J24/C24*100</f>
        <v>8.5106382978723403</v>
      </c>
      <c r="L24" s="37"/>
      <c r="M24" s="82">
        <f t="shared" ref="M24:M36" si="13">L24/C24*100</f>
        <v>0</v>
      </c>
      <c r="N24" s="83">
        <v>36</v>
      </c>
      <c r="O24" s="82">
        <f t="shared" ref="O24:O36" si="14">N24/C24*100</f>
        <v>76.59574468085107</v>
      </c>
      <c r="P24" s="37">
        <v>11</v>
      </c>
      <c r="Q24" s="82">
        <f t="shared" ref="Q24:Q36" si="15">P24/C24*100</f>
        <v>23.404255319148938</v>
      </c>
      <c r="R24" s="37">
        <v>0</v>
      </c>
      <c r="S24" s="82">
        <f t="shared" ref="S24:S36" si="16">R24/C24*100</f>
        <v>0</v>
      </c>
      <c r="T24" s="37"/>
      <c r="U24" s="82">
        <f t="shared" ref="U24:U36" si="17">T24/C24*100</f>
        <v>0</v>
      </c>
    </row>
    <row r="25" spans="1:21" ht="27.75" customHeight="1" x14ac:dyDescent="0.2">
      <c r="A25" s="34">
        <v>17</v>
      </c>
      <c r="B25" s="17" t="s">
        <v>21</v>
      </c>
      <c r="C25" s="31">
        <f>'Mau 1-1'!R25</f>
        <v>52</v>
      </c>
      <c r="D25" s="37">
        <v>5</v>
      </c>
      <c r="E25" s="82">
        <f t="shared" si="9"/>
        <v>9.6153846153846168</v>
      </c>
      <c r="F25" s="37">
        <v>28</v>
      </c>
      <c r="G25" s="82">
        <f t="shared" si="10"/>
        <v>53.846153846153847</v>
      </c>
      <c r="H25" s="37">
        <v>15</v>
      </c>
      <c r="I25" s="82">
        <f t="shared" si="11"/>
        <v>28.846153846153843</v>
      </c>
      <c r="J25" s="37">
        <v>4</v>
      </c>
      <c r="K25" s="82">
        <f t="shared" si="12"/>
        <v>7.6923076923076925</v>
      </c>
      <c r="L25" s="37"/>
      <c r="M25" s="82">
        <f t="shared" si="13"/>
        <v>0</v>
      </c>
      <c r="N25" s="83">
        <v>35</v>
      </c>
      <c r="O25" s="82">
        <f t="shared" si="14"/>
        <v>67.307692307692307</v>
      </c>
      <c r="P25" s="37">
        <v>13</v>
      </c>
      <c r="Q25" s="82">
        <f t="shared" si="15"/>
        <v>25</v>
      </c>
      <c r="R25" s="37">
        <v>4</v>
      </c>
      <c r="S25" s="82">
        <f t="shared" si="16"/>
        <v>7.6923076923076925</v>
      </c>
      <c r="T25" s="37"/>
      <c r="U25" s="82">
        <f t="shared" si="17"/>
        <v>0</v>
      </c>
    </row>
    <row r="26" spans="1:21" s="96" customFormat="1" ht="27.75" customHeight="1" x14ac:dyDescent="0.2">
      <c r="A26" s="90">
        <v>18</v>
      </c>
      <c r="B26" s="91" t="s">
        <v>33</v>
      </c>
      <c r="C26" s="92">
        <f>'Mau 1-1'!R26</f>
        <v>55</v>
      </c>
      <c r="D26" s="93">
        <v>5</v>
      </c>
      <c r="E26" s="94">
        <f>D26/C26*100</f>
        <v>9.0909090909090917</v>
      </c>
      <c r="F26" s="93">
        <v>32</v>
      </c>
      <c r="G26" s="94">
        <f>F26/C26*100</f>
        <v>58.18181818181818</v>
      </c>
      <c r="H26" s="93">
        <v>18</v>
      </c>
      <c r="I26" s="94">
        <f>H26/C26*100</f>
        <v>32.727272727272727</v>
      </c>
      <c r="J26" s="93">
        <v>0</v>
      </c>
      <c r="K26" s="94">
        <f>J26/C26*100</f>
        <v>0</v>
      </c>
      <c r="L26" s="93">
        <v>0</v>
      </c>
      <c r="M26" s="94">
        <f>L26/C26*100</f>
        <v>0</v>
      </c>
      <c r="N26" s="95">
        <v>41</v>
      </c>
      <c r="O26" s="94">
        <f>N26/C26*100</f>
        <v>74.545454545454547</v>
      </c>
      <c r="P26" s="93">
        <v>13</v>
      </c>
      <c r="Q26" s="94">
        <f>P26/C26*100</f>
        <v>23.636363636363637</v>
      </c>
      <c r="R26" s="93">
        <v>1</v>
      </c>
      <c r="S26" s="94">
        <f>R26/C26*100</f>
        <v>1.8181818181818181</v>
      </c>
      <c r="T26" s="93">
        <v>0</v>
      </c>
      <c r="U26" s="94">
        <f>T26/C26*100</f>
        <v>0</v>
      </c>
    </row>
    <row r="27" spans="1:21" ht="27.75" customHeight="1" x14ac:dyDescent="0.2">
      <c r="A27" s="34">
        <v>19</v>
      </c>
      <c r="B27" s="17" t="s">
        <v>35</v>
      </c>
      <c r="C27" s="31">
        <f>'Mau 1-1'!R27</f>
        <v>52</v>
      </c>
      <c r="D27" s="37">
        <v>8</v>
      </c>
      <c r="E27" s="82">
        <f>D27/C27*100</f>
        <v>15.384615384615385</v>
      </c>
      <c r="F27" s="37">
        <v>28</v>
      </c>
      <c r="G27" s="82">
        <f>F27/C27*100</f>
        <v>53.846153846153847</v>
      </c>
      <c r="H27" s="37">
        <v>13</v>
      </c>
      <c r="I27" s="82">
        <f>H27/C27*100</f>
        <v>25</v>
      </c>
      <c r="J27" s="37">
        <v>3</v>
      </c>
      <c r="K27" s="82">
        <f>J27/C27*100</f>
        <v>5.7692307692307692</v>
      </c>
      <c r="L27" s="37">
        <v>0</v>
      </c>
      <c r="M27" s="82">
        <f>L27/C27*100</f>
        <v>0</v>
      </c>
      <c r="N27" s="83">
        <v>52</v>
      </c>
      <c r="O27" s="82">
        <f>N27/C27*100</f>
        <v>100</v>
      </c>
      <c r="P27" s="37">
        <v>0</v>
      </c>
      <c r="Q27" s="82">
        <f>P27/C27*100</f>
        <v>0</v>
      </c>
      <c r="R27" s="37">
        <v>0</v>
      </c>
      <c r="S27" s="82">
        <f>R27/C27*100</f>
        <v>0</v>
      </c>
      <c r="T27" s="37">
        <v>0</v>
      </c>
      <c r="U27" s="82">
        <f>T27/C27*100</f>
        <v>0</v>
      </c>
    </row>
    <row r="28" spans="1:21" ht="27.75" customHeight="1" x14ac:dyDescent="0.2">
      <c r="A28" s="34">
        <v>20</v>
      </c>
      <c r="B28" s="17" t="s">
        <v>24</v>
      </c>
      <c r="C28" s="31">
        <f>'Mau 1-1'!R28</f>
        <v>19</v>
      </c>
      <c r="D28" s="37">
        <v>1</v>
      </c>
      <c r="E28" s="82">
        <f>D28/C28*100</f>
        <v>5.2631578947368416</v>
      </c>
      <c r="F28" s="37">
        <v>10</v>
      </c>
      <c r="G28" s="82">
        <f>F28/C28*100</f>
        <v>52.631578947368418</v>
      </c>
      <c r="H28" s="37">
        <v>8</v>
      </c>
      <c r="I28" s="82">
        <f>H28/C28*100</f>
        <v>42.105263157894733</v>
      </c>
      <c r="J28" s="37">
        <v>0</v>
      </c>
      <c r="K28" s="82">
        <f>J28/C28*100</f>
        <v>0</v>
      </c>
      <c r="L28" s="37">
        <v>0</v>
      </c>
      <c r="M28" s="82">
        <f>L28/C28*100</f>
        <v>0</v>
      </c>
      <c r="N28" s="83">
        <v>9</v>
      </c>
      <c r="O28" s="82">
        <f>N28/C28*100</f>
        <v>47.368421052631575</v>
      </c>
      <c r="P28" s="37">
        <v>9</v>
      </c>
      <c r="Q28" s="82">
        <f>P28/C28*100</f>
        <v>47.368421052631575</v>
      </c>
      <c r="R28" s="37">
        <v>1</v>
      </c>
      <c r="S28" s="82">
        <f>R28/C28*100</f>
        <v>5.2631578947368416</v>
      </c>
      <c r="T28" s="37">
        <v>0</v>
      </c>
      <c r="U28" s="82">
        <f>T28/C28*100</f>
        <v>0</v>
      </c>
    </row>
    <row r="29" spans="1:21" ht="27.75" customHeight="1" x14ac:dyDescent="0.2">
      <c r="A29" s="34">
        <v>21</v>
      </c>
      <c r="B29" s="17" t="s">
        <v>23</v>
      </c>
      <c r="C29" s="31">
        <f>'Mau 1-1'!R29</f>
        <v>88</v>
      </c>
      <c r="D29" s="37">
        <v>10</v>
      </c>
      <c r="E29" s="82">
        <f>D29/C29*100</f>
        <v>11.363636363636363</v>
      </c>
      <c r="F29" s="37">
        <v>47</v>
      </c>
      <c r="G29" s="82">
        <f>F29/C29*100</f>
        <v>53.409090909090907</v>
      </c>
      <c r="H29" s="37">
        <v>31</v>
      </c>
      <c r="I29" s="82">
        <f>H29/C29*100</f>
        <v>35.227272727272727</v>
      </c>
      <c r="J29" s="37"/>
      <c r="K29" s="82">
        <f>J29/C29*100</f>
        <v>0</v>
      </c>
      <c r="L29" s="37"/>
      <c r="M29" s="82">
        <f>L29/C29*100</f>
        <v>0</v>
      </c>
      <c r="N29" s="83">
        <v>78</v>
      </c>
      <c r="O29" s="82">
        <f>N29/C29*100</f>
        <v>88.63636363636364</v>
      </c>
      <c r="P29" s="37">
        <v>10</v>
      </c>
      <c r="Q29" s="82">
        <f>P29/C29*100</f>
        <v>11.363636363636363</v>
      </c>
      <c r="R29" s="37"/>
      <c r="S29" s="82">
        <f>R29/C29*100</f>
        <v>0</v>
      </c>
      <c r="T29" s="37"/>
      <c r="U29" s="82">
        <f>T29/C29*100</f>
        <v>0</v>
      </c>
    </row>
    <row r="30" spans="1:21" ht="27.75" customHeight="1" x14ac:dyDescent="0.2">
      <c r="A30" s="34">
        <v>22</v>
      </c>
      <c r="B30" s="17" t="s">
        <v>29</v>
      </c>
      <c r="C30" s="31">
        <f>'Mau 1-1'!R30</f>
        <v>42</v>
      </c>
      <c r="D30" s="37">
        <v>2</v>
      </c>
      <c r="E30" s="82">
        <f>D30/C30*100</f>
        <v>4.7619047619047619</v>
      </c>
      <c r="F30" s="37">
        <v>17</v>
      </c>
      <c r="G30" s="82">
        <f>F30/C30*100</f>
        <v>40.476190476190474</v>
      </c>
      <c r="H30" s="37">
        <v>20</v>
      </c>
      <c r="I30" s="82">
        <f>H30/C30*100</f>
        <v>47.619047619047613</v>
      </c>
      <c r="J30" s="37">
        <v>3</v>
      </c>
      <c r="K30" s="82">
        <f>J30/C30*100</f>
        <v>7.1428571428571423</v>
      </c>
      <c r="L30" s="37"/>
      <c r="M30" s="82">
        <f>L30/C30*100</f>
        <v>0</v>
      </c>
      <c r="N30" s="83">
        <v>29</v>
      </c>
      <c r="O30" s="82">
        <f>N30/C30*100</f>
        <v>69.047619047619051</v>
      </c>
      <c r="P30" s="37">
        <v>13</v>
      </c>
      <c r="Q30" s="82">
        <f>P30/C30*100</f>
        <v>30.952380952380953</v>
      </c>
      <c r="R30" s="37"/>
      <c r="S30" s="82">
        <f>R30/C30*100</f>
        <v>0</v>
      </c>
      <c r="T30" s="37"/>
      <c r="U30" s="82">
        <f>T30/C30*100</f>
        <v>0</v>
      </c>
    </row>
    <row r="31" spans="1:21" ht="27.75" customHeight="1" x14ac:dyDescent="0.2">
      <c r="A31" s="34">
        <v>23</v>
      </c>
      <c r="B31" s="17" t="s">
        <v>22</v>
      </c>
      <c r="C31" s="31">
        <f>'Mau 1-1'!R31</f>
        <v>97</v>
      </c>
      <c r="D31" s="37">
        <v>6</v>
      </c>
      <c r="E31" s="82">
        <f t="shared" si="9"/>
        <v>6.1855670103092786</v>
      </c>
      <c r="F31" s="37">
        <v>36</v>
      </c>
      <c r="G31" s="82">
        <f t="shared" si="10"/>
        <v>37.113402061855673</v>
      </c>
      <c r="H31" s="37">
        <v>48</v>
      </c>
      <c r="I31" s="82">
        <f t="shared" si="11"/>
        <v>49.484536082474229</v>
      </c>
      <c r="J31" s="37">
        <v>7</v>
      </c>
      <c r="K31" s="82">
        <f t="shared" si="12"/>
        <v>7.216494845360824</v>
      </c>
      <c r="L31" s="37"/>
      <c r="M31" s="82">
        <f t="shared" si="13"/>
        <v>0</v>
      </c>
      <c r="N31" s="83">
        <v>50</v>
      </c>
      <c r="O31" s="82">
        <f t="shared" si="14"/>
        <v>51.546391752577314</v>
      </c>
      <c r="P31" s="37">
        <v>42</v>
      </c>
      <c r="Q31" s="82">
        <f t="shared" si="15"/>
        <v>43.298969072164951</v>
      </c>
      <c r="R31" s="37">
        <v>5</v>
      </c>
      <c r="S31" s="82">
        <f t="shared" si="16"/>
        <v>5.1546391752577314</v>
      </c>
      <c r="T31" s="37"/>
      <c r="U31" s="82">
        <f t="shared" si="17"/>
        <v>0</v>
      </c>
    </row>
    <row r="32" spans="1:21" ht="27.75" customHeight="1" x14ac:dyDescent="0.2">
      <c r="A32" s="34">
        <v>24</v>
      </c>
      <c r="B32" s="17" t="s">
        <v>47</v>
      </c>
      <c r="C32" s="31">
        <f>'Mau 1-1'!R32</f>
        <v>106</v>
      </c>
      <c r="D32" s="37">
        <v>18</v>
      </c>
      <c r="E32" s="82"/>
      <c r="F32" s="37">
        <v>44</v>
      </c>
      <c r="G32" s="82">
        <f>F32/C32*100</f>
        <v>41.509433962264154</v>
      </c>
      <c r="H32" s="37">
        <v>39</v>
      </c>
      <c r="I32" s="82">
        <f>H32/C32*100</f>
        <v>36.79245283018868</v>
      </c>
      <c r="J32" s="37">
        <v>5</v>
      </c>
      <c r="K32" s="82">
        <f>J32/C32*100</f>
        <v>4.716981132075472</v>
      </c>
      <c r="L32" s="37">
        <v>0</v>
      </c>
      <c r="M32" s="82">
        <f>L32/C32*100</f>
        <v>0</v>
      </c>
      <c r="N32" s="83">
        <v>68</v>
      </c>
      <c r="O32" s="82">
        <f>N32/C32*100</f>
        <v>64.15094339622641</v>
      </c>
      <c r="P32" s="37">
        <v>36</v>
      </c>
      <c r="Q32" s="82">
        <f>P32/C32*100</f>
        <v>33.962264150943398</v>
      </c>
      <c r="R32" s="37">
        <v>2</v>
      </c>
      <c r="S32" s="82">
        <f>R32/C32*100</f>
        <v>1.8867924528301887</v>
      </c>
      <c r="T32" s="37">
        <v>0</v>
      </c>
      <c r="U32" s="82">
        <f>T32/C32*100</f>
        <v>0</v>
      </c>
    </row>
    <row r="33" spans="1:21" ht="27.75" customHeight="1" x14ac:dyDescent="0.2">
      <c r="A33" s="34">
        <v>25</v>
      </c>
      <c r="B33" s="17" t="s">
        <v>34</v>
      </c>
      <c r="C33" s="31">
        <f>'Mau 1-1'!R33</f>
        <v>145</v>
      </c>
      <c r="D33" s="37">
        <v>29</v>
      </c>
      <c r="E33" s="82">
        <f t="shared" si="9"/>
        <v>20</v>
      </c>
      <c r="F33" s="37">
        <v>59</v>
      </c>
      <c r="G33" s="82">
        <f t="shared" si="10"/>
        <v>40.689655172413794</v>
      </c>
      <c r="H33" s="37">
        <v>50</v>
      </c>
      <c r="I33" s="82">
        <f t="shared" si="11"/>
        <v>34.482758620689658</v>
      </c>
      <c r="J33" s="37">
        <v>7</v>
      </c>
      <c r="K33" s="82">
        <f t="shared" si="12"/>
        <v>4.8275862068965516</v>
      </c>
      <c r="L33" s="37">
        <v>0</v>
      </c>
      <c r="M33" s="82">
        <f t="shared" si="13"/>
        <v>0</v>
      </c>
      <c r="N33" s="83">
        <v>106</v>
      </c>
      <c r="O33" s="82">
        <f t="shared" si="14"/>
        <v>73.103448275862064</v>
      </c>
      <c r="P33" s="37">
        <v>30</v>
      </c>
      <c r="Q33" s="82">
        <f t="shared" si="15"/>
        <v>20.689655172413794</v>
      </c>
      <c r="R33" s="37">
        <v>4</v>
      </c>
      <c r="S33" s="82">
        <f t="shared" si="16"/>
        <v>2.7586206896551726</v>
      </c>
      <c r="T33" s="37">
        <v>5</v>
      </c>
      <c r="U33" s="82">
        <f t="shared" si="17"/>
        <v>3.4482758620689653</v>
      </c>
    </row>
    <row r="34" spans="1:21" ht="27.75" customHeight="1" x14ac:dyDescent="0.2">
      <c r="A34" s="34">
        <v>26</v>
      </c>
      <c r="B34" s="17" t="s">
        <v>95</v>
      </c>
      <c r="C34" s="31">
        <f>'Mau 1-1'!R34</f>
        <v>40</v>
      </c>
      <c r="D34" s="37">
        <v>5</v>
      </c>
      <c r="E34" s="82">
        <f>D34/C34*100</f>
        <v>12.5</v>
      </c>
      <c r="F34" s="37">
        <v>14</v>
      </c>
      <c r="G34" s="82">
        <f>F34/C34*100</f>
        <v>35</v>
      </c>
      <c r="H34" s="37">
        <v>18</v>
      </c>
      <c r="I34" s="82">
        <f>H34/C34*100</f>
        <v>45</v>
      </c>
      <c r="J34" s="37">
        <v>3</v>
      </c>
      <c r="K34" s="82">
        <f>J34/C34*100</f>
        <v>7.5</v>
      </c>
      <c r="L34" s="37">
        <v>0</v>
      </c>
      <c r="M34" s="82">
        <f>L34/C34*100</f>
        <v>0</v>
      </c>
      <c r="N34" s="83">
        <v>22</v>
      </c>
      <c r="O34" s="82">
        <f>N34/C34*100</f>
        <v>55.000000000000007</v>
      </c>
      <c r="P34" s="37">
        <v>18</v>
      </c>
      <c r="Q34" s="82">
        <f>P34/C34*100</f>
        <v>45</v>
      </c>
      <c r="R34" s="37">
        <v>0</v>
      </c>
      <c r="S34" s="82">
        <f>R34/C34*100</f>
        <v>0</v>
      </c>
      <c r="T34" s="37">
        <v>0</v>
      </c>
      <c r="U34" s="82">
        <f>T34/C34*100</f>
        <v>0</v>
      </c>
    </row>
    <row r="35" spans="1:21" ht="27.75" customHeight="1" x14ac:dyDescent="0.2">
      <c r="A35" s="34">
        <v>27</v>
      </c>
      <c r="B35" s="17" t="s">
        <v>45</v>
      </c>
      <c r="C35" s="31">
        <f>'Mau 1-1'!R35</f>
        <v>49</v>
      </c>
      <c r="D35" s="37">
        <v>11</v>
      </c>
      <c r="E35" s="82">
        <f t="shared" si="9"/>
        <v>22.448979591836736</v>
      </c>
      <c r="F35" s="37">
        <v>21</v>
      </c>
      <c r="G35" s="82">
        <f t="shared" si="10"/>
        <v>42.857142857142854</v>
      </c>
      <c r="H35" s="37">
        <v>17</v>
      </c>
      <c r="I35" s="82">
        <f t="shared" si="11"/>
        <v>34.693877551020407</v>
      </c>
      <c r="J35" s="37"/>
      <c r="K35" s="82">
        <f t="shared" si="12"/>
        <v>0</v>
      </c>
      <c r="L35" s="37"/>
      <c r="M35" s="82">
        <f t="shared" si="13"/>
        <v>0</v>
      </c>
      <c r="N35" s="83">
        <v>44</v>
      </c>
      <c r="O35" s="82">
        <f t="shared" si="14"/>
        <v>89.795918367346943</v>
      </c>
      <c r="P35" s="37">
        <v>5</v>
      </c>
      <c r="Q35" s="82">
        <f t="shared" si="15"/>
        <v>10.204081632653061</v>
      </c>
      <c r="R35" s="37"/>
      <c r="S35" s="82">
        <f t="shared" si="16"/>
        <v>0</v>
      </c>
      <c r="T35" s="37"/>
      <c r="U35" s="82">
        <f t="shared" si="17"/>
        <v>0</v>
      </c>
    </row>
    <row r="36" spans="1:21" ht="27.75" customHeight="1" x14ac:dyDescent="0.25">
      <c r="A36" s="12"/>
      <c r="B36" s="45" t="s">
        <v>180</v>
      </c>
      <c r="C36" s="47">
        <f>SUM(C9:C35)</f>
        <v>1988</v>
      </c>
      <c r="D36" s="47">
        <f>SUM(D9:D35)</f>
        <v>292</v>
      </c>
      <c r="E36" s="81">
        <f t="shared" si="9"/>
        <v>14.688128772635814</v>
      </c>
      <c r="F36" s="47">
        <f t="shared" ref="F36:T36" si="18">SUM(F9:F35)</f>
        <v>900</v>
      </c>
      <c r="G36" s="81">
        <f t="shared" si="10"/>
        <v>45.271629778672036</v>
      </c>
      <c r="H36" s="47">
        <f t="shared" si="18"/>
        <v>721</v>
      </c>
      <c r="I36" s="81">
        <f t="shared" si="11"/>
        <v>36.267605633802816</v>
      </c>
      <c r="J36" s="47">
        <f t="shared" si="18"/>
        <v>73</v>
      </c>
      <c r="K36" s="81">
        <f t="shared" si="12"/>
        <v>3.6720321931589535</v>
      </c>
      <c r="L36" s="47">
        <f t="shared" si="18"/>
        <v>0</v>
      </c>
      <c r="M36" s="81">
        <f t="shared" si="13"/>
        <v>0</v>
      </c>
      <c r="N36" s="47">
        <f t="shared" si="18"/>
        <v>1491</v>
      </c>
      <c r="O36" s="81">
        <f t="shared" si="14"/>
        <v>75</v>
      </c>
      <c r="P36" s="47">
        <f>SUM(P9:P35)</f>
        <v>431</v>
      </c>
      <c r="Q36" s="81">
        <f t="shared" si="15"/>
        <v>21.680080482897385</v>
      </c>
      <c r="R36" s="47">
        <f>SUM(R9:R35)</f>
        <v>58</v>
      </c>
      <c r="S36" s="81">
        <f t="shared" si="16"/>
        <v>2.9175050301810868</v>
      </c>
      <c r="T36" s="47">
        <f t="shared" si="18"/>
        <v>6</v>
      </c>
      <c r="U36" s="81">
        <f t="shared" si="17"/>
        <v>0.30181086519114686</v>
      </c>
    </row>
  </sheetData>
  <mergeCells count="22">
    <mergeCell ref="J7:K7"/>
    <mergeCell ref="L7:M7"/>
    <mergeCell ref="A4:U4"/>
    <mergeCell ref="A5:U5"/>
    <mergeCell ref="F7:G7"/>
    <mergeCell ref="H7:I7"/>
    <mergeCell ref="C6:C8"/>
    <mergeCell ref="D6:M6"/>
    <mergeCell ref="R7:S7"/>
    <mergeCell ref="T7:U7"/>
    <mergeCell ref="N7:O7"/>
    <mergeCell ref="P7:Q7"/>
    <mergeCell ref="A6:A8"/>
    <mergeCell ref="B6:B8"/>
    <mergeCell ref="D7:E7"/>
    <mergeCell ref="A1:E1"/>
    <mergeCell ref="F1:U1"/>
    <mergeCell ref="F2:U2"/>
    <mergeCell ref="A2:E2"/>
    <mergeCell ref="N6:U6"/>
    <mergeCell ref="A3:E3"/>
    <mergeCell ref="T3:U3"/>
  </mergeCells>
  <phoneticPr fontId="0" type="noConversion"/>
  <pageMargins left="0.75" right="0.75" top="0.28999999999999998" bottom="0.18" header="0.25" footer="0.18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pane ySplit="8" topLeftCell="A9" activePane="bottomLeft" state="frozen"/>
      <selection pane="bottomLeft" activeCell="AB19" sqref="AB19"/>
    </sheetView>
  </sheetViews>
  <sheetFormatPr defaultColWidth="6.42578125" defaultRowHeight="12.75" x14ac:dyDescent="0.2"/>
  <cols>
    <col min="1" max="1" width="6.42578125" style="5"/>
    <col min="2" max="2" width="12.140625" style="5" customWidth="1"/>
    <col min="3" max="21" width="6.42578125" style="5"/>
    <col min="22" max="22" width="8" style="5" customWidth="1"/>
    <col min="23" max="16384" width="6.42578125" style="5"/>
  </cols>
  <sheetData>
    <row r="1" spans="1:22" ht="17.25" x14ac:dyDescent="0.3">
      <c r="A1" s="174" t="s">
        <v>127</v>
      </c>
      <c r="B1" s="174"/>
      <c r="C1" s="174"/>
      <c r="D1" s="174"/>
      <c r="E1" s="174"/>
      <c r="F1" s="174"/>
      <c r="G1" s="160" t="s">
        <v>1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2" ht="16.5" x14ac:dyDescent="0.25">
      <c r="A2" s="162" t="s">
        <v>128</v>
      </c>
      <c r="B2" s="162"/>
      <c r="C2" s="162"/>
      <c r="D2" s="162"/>
      <c r="E2" s="162"/>
      <c r="F2" s="162"/>
      <c r="G2" s="161" t="s">
        <v>3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2" ht="15.75" x14ac:dyDescent="0.25">
      <c r="A3" s="163"/>
      <c r="B3" s="163"/>
      <c r="C3" s="163"/>
      <c r="D3" s="163"/>
      <c r="E3" s="163"/>
      <c r="F3" s="16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64"/>
      <c r="U3" s="164"/>
    </row>
    <row r="4" spans="1:22" ht="20.25" x14ac:dyDescent="0.35">
      <c r="A4" s="154" t="s">
        <v>129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2" ht="18.75" x14ac:dyDescent="0.2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5.75" x14ac:dyDescent="0.25">
      <c r="A6" s="140" t="s">
        <v>5</v>
      </c>
      <c r="B6" s="169" t="s">
        <v>6</v>
      </c>
      <c r="C6" s="169" t="s">
        <v>85</v>
      </c>
      <c r="D6" s="166" t="s">
        <v>86</v>
      </c>
      <c r="E6" s="166"/>
      <c r="F6" s="166"/>
      <c r="G6" s="166"/>
      <c r="H6" s="166"/>
      <c r="I6" s="166"/>
      <c r="J6" s="166"/>
      <c r="K6" s="166"/>
      <c r="L6" s="166"/>
      <c r="M6" s="167"/>
      <c r="N6" s="165" t="s">
        <v>87</v>
      </c>
      <c r="O6" s="166"/>
      <c r="P6" s="166"/>
      <c r="Q6" s="166"/>
      <c r="R6" s="166"/>
      <c r="S6" s="166"/>
      <c r="T6" s="166"/>
      <c r="U6" s="166"/>
      <c r="V6" s="175" t="s">
        <v>130</v>
      </c>
    </row>
    <row r="7" spans="1:22" ht="15.75" x14ac:dyDescent="0.25">
      <c r="A7" s="140"/>
      <c r="B7" s="170"/>
      <c r="C7" s="170"/>
      <c r="D7" s="140" t="s">
        <v>88</v>
      </c>
      <c r="E7" s="140"/>
      <c r="F7" s="140" t="s">
        <v>89</v>
      </c>
      <c r="G7" s="140"/>
      <c r="H7" s="168" t="s">
        <v>90</v>
      </c>
      <c r="I7" s="168"/>
      <c r="J7" s="140" t="s">
        <v>91</v>
      </c>
      <c r="K7" s="140"/>
      <c r="L7" s="166" t="s">
        <v>92</v>
      </c>
      <c r="M7" s="167"/>
      <c r="N7" s="172" t="s">
        <v>93</v>
      </c>
      <c r="O7" s="140"/>
      <c r="P7" s="140" t="s">
        <v>89</v>
      </c>
      <c r="Q7" s="140"/>
      <c r="R7" s="168" t="s">
        <v>90</v>
      </c>
      <c r="S7" s="168"/>
      <c r="T7" s="140" t="s">
        <v>91</v>
      </c>
      <c r="U7" s="140"/>
      <c r="V7" s="176"/>
    </row>
    <row r="8" spans="1:22" ht="15.75" x14ac:dyDescent="0.2">
      <c r="A8" s="140"/>
      <c r="B8" s="171"/>
      <c r="C8" s="171"/>
      <c r="D8" s="28" t="s">
        <v>68</v>
      </c>
      <c r="E8" s="28" t="s">
        <v>69</v>
      </c>
      <c r="F8" s="28" t="s">
        <v>68</v>
      </c>
      <c r="G8" s="28" t="s">
        <v>69</v>
      </c>
      <c r="H8" s="28" t="s">
        <v>68</v>
      </c>
      <c r="I8" s="28" t="s">
        <v>69</v>
      </c>
      <c r="J8" s="28" t="s">
        <v>68</v>
      </c>
      <c r="K8" s="28" t="s">
        <v>69</v>
      </c>
      <c r="L8" s="28" t="s">
        <v>68</v>
      </c>
      <c r="M8" s="33" t="s">
        <v>69</v>
      </c>
      <c r="N8" s="32" t="s">
        <v>68</v>
      </c>
      <c r="O8" s="28" t="s">
        <v>69</v>
      </c>
      <c r="P8" s="28" t="s">
        <v>68</v>
      </c>
      <c r="Q8" s="28" t="s">
        <v>69</v>
      </c>
      <c r="R8" s="28" t="s">
        <v>68</v>
      </c>
      <c r="S8" s="28" t="s">
        <v>69</v>
      </c>
      <c r="T8" s="28" t="s">
        <v>68</v>
      </c>
      <c r="U8" s="28" t="s">
        <v>69</v>
      </c>
      <c r="V8" s="177"/>
    </row>
    <row r="9" spans="1:22" s="43" customFormat="1" ht="21.75" customHeight="1" x14ac:dyDescent="0.25">
      <c r="A9" s="34">
        <v>1</v>
      </c>
      <c r="B9" s="17" t="s">
        <v>44</v>
      </c>
      <c r="C9" s="34">
        <v>253</v>
      </c>
      <c r="D9" s="34">
        <f>'K6'!D9+'K7'!D9+'K8'!D9+'K9'!D9</f>
        <v>16</v>
      </c>
      <c r="E9" s="42">
        <f>D9/C9*100</f>
        <v>6.3241106719367588</v>
      </c>
      <c r="F9" s="34">
        <f>'K6'!F9+'K7'!F9+'K8'!F9+'K9'!F9</f>
        <v>108</v>
      </c>
      <c r="G9" s="42">
        <f>F9/C9*100</f>
        <v>42.687747035573118</v>
      </c>
      <c r="H9" s="34">
        <f>'K6'!H9+'K7'!H9+'K8'!H9+'K9'!H9</f>
        <v>116</v>
      </c>
      <c r="I9" s="42">
        <f>H9/C9*100</f>
        <v>45.8498023715415</v>
      </c>
      <c r="J9" s="34">
        <f>'K6'!J9+'K7'!J9+'K8'!J9+'K9'!J9</f>
        <v>13</v>
      </c>
      <c r="K9" s="42">
        <f>J9/C9*100</f>
        <v>5.1383399209486171</v>
      </c>
      <c r="L9" s="34">
        <f>'K6'!L9+'K7'!L9+'K8'!L9+'K9'!L9</f>
        <v>0</v>
      </c>
      <c r="M9" s="42">
        <f>L9/C9*100</f>
        <v>0</v>
      </c>
      <c r="N9" s="34">
        <f>'K6'!N9+'K7'!N9+'K8'!N9+'K9'!N9</f>
        <v>184</v>
      </c>
      <c r="O9" s="42">
        <f>N9/C9*100</f>
        <v>72.727272727272734</v>
      </c>
      <c r="P9" s="34">
        <f>'K6'!P9+'K7'!P9+'K8'!P9+'K9'!P9</f>
        <v>64</v>
      </c>
      <c r="Q9" s="42">
        <f>P9/C9*100</f>
        <v>25.296442687747035</v>
      </c>
      <c r="R9" s="34">
        <f>'K6'!R9+'K7'!R9+'K8'!R9+'K9'!R9</f>
        <v>5</v>
      </c>
      <c r="S9" s="42">
        <f>R9/C9*100</f>
        <v>1.9762845849802373</v>
      </c>
      <c r="T9" s="34">
        <f>'K6'!T9+'K7'!T9+'K8'!T9+'K9'!T9</f>
        <v>0</v>
      </c>
      <c r="U9" s="42">
        <f>T9/C9*100</f>
        <v>0</v>
      </c>
      <c r="V9" s="42">
        <f>E9+G9</f>
        <v>49.011857707509876</v>
      </c>
    </row>
    <row r="10" spans="1:22" s="43" customFormat="1" ht="21.75" customHeight="1" x14ac:dyDescent="0.25">
      <c r="A10" s="34">
        <v>2</v>
      </c>
      <c r="B10" s="17" t="s">
        <v>27</v>
      </c>
      <c r="C10" s="34">
        <v>370</v>
      </c>
      <c r="D10" s="34">
        <f>'K6'!D10+'K7'!D10+'K8'!D10+'K9'!D10</f>
        <v>35</v>
      </c>
      <c r="E10" s="42">
        <f t="shared" ref="E10:E36" si="0">D10/C10*100</f>
        <v>9.4594594594594597</v>
      </c>
      <c r="F10" s="34">
        <f>'K6'!F10+'K7'!F10+'K8'!F10+'K9'!F10</f>
        <v>194</v>
      </c>
      <c r="G10" s="42">
        <f t="shared" ref="G10:G36" si="1">F10/C10*100</f>
        <v>52.432432432432428</v>
      </c>
      <c r="H10" s="34">
        <f>'K6'!H10+'K7'!H10+'K8'!H10+'K9'!H10</f>
        <v>120</v>
      </c>
      <c r="I10" s="42">
        <f t="shared" ref="I10:I36" si="2">H10/C10*100</f>
        <v>32.432432432432435</v>
      </c>
      <c r="J10" s="34">
        <f>'K6'!J10+'K7'!J10+'K8'!J10+'K9'!J10</f>
        <v>21</v>
      </c>
      <c r="K10" s="42">
        <f t="shared" ref="K10:K36" si="3">J10/C10*100</f>
        <v>5.6756756756756763</v>
      </c>
      <c r="L10" s="34">
        <f>'K6'!L10+'K7'!L10+'K8'!L10+'K9'!L10</f>
        <v>0</v>
      </c>
      <c r="M10" s="42">
        <f t="shared" ref="M10:M36" si="4">L10/C10*100</f>
        <v>0</v>
      </c>
      <c r="N10" s="34">
        <f>'K6'!N10+'K7'!N10+'K8'!N10+'K9'!N10</f>
        <v>334</v>
      </c>
      <c r="O10" s="42">
        <f t="shared" ref="O10:O36" si="5">N10/C10*100</f>
        <v>90.270270270270274</v>
      </c>
      <c r="P10" s="34">
        <f>'K6'!P10+'K7'!P10+'K8'!P10+'K9'!P10</f>
        <v>36</v>
      </c>
      <c r="Q10" s="42">
        <f t="shared" ref="Q10:Q36" si="6">P10/C10*100</f>
        <v>9.7297297297297298</v>
      </c>
      <c r="R10" s="34">
        <f>'K6'!R10+'K7'!R10+'K8'!R10+'K9'!R10</f>
        <v>0</v>
      </c>
      <c r="S10" s="42">
        <f t="shared" ref="S10:S34" si="7">R10/C10*100</f>
        <v>0</v>
      </c>
      <c r="T10" s="34">
        <f>'K6'!T10+'K7'!T10+'K8'!T10+'K9'!T10</f>
        <v>0</v>
      </c>
      <c r="U10" s="42">
        <f t="shared" ref="U10:U36" si="8">T10/C10*100</f>
        <v>0</v>
      </c>
      <c r="V10" s="42">
        <f t="shared" ref="V10:V35" si="9">E10+G10</f>
        <v>61.891891891891888</v>
      </c>
    </row>
    <row r="11" spans="1:22" s="43" customFormat="1" ht="21.75" customHeight="1" x14ac:dyDescent="0.25">
      <c r="A11" s="34">
        <v>3</v>
      </c>
      <c r="B11" s="17" t="s">
        <v>30</v>
      </c>
      <c r="C11" s="34">
        <f>'mau 1-2'!D11</f>
        <v>221</v>
      </c>
      <c r="D11" s="34">
        <f>'K6'!D11+'K7'!D11+'K8'!D11+'K9'!D11</f>
        <v>13</v>
      </c>
      <c r="E11" s="42">
        <f t="shared" si="0"/>
        <v>5.8823529411764701</v>
      </c>
      <c r="F11" s="34">
        <f>'K6'!F11+'K7'!F11+'K8'!F11+'K9'!F11</f>
        <v>90</v>
      </c>
      <c r="G11" s="42">
        <f t="shared" si="1"/>
        <v>40.723981900452486</v>
      </c>
      <c r="H11" s="34">
        <f>'K6'!H11+'K7'!H11+'K8'!H11+'K9'!H11</f>
        <v>101</v>
      </c>
      <c r="I11" s="42">
        <f t="shared" si="2"/>
        <v>45.701357466063349</v>
      </c>
      <c r="J11" s="34">
        <f>'K6'!J11+'K7'!J11+'K8'!J11+'K9'!J11</f>
        <v>17</v>
      </c>
      <c r="K11" s="42">
        <f t="shared" si="3"/>
        <v>7.6923076923076925</v>
      </c>
      <c r="L11" s="34">
        <f>'K6'!L11+'K7'!L11+'K8'!L11+'K9'!L11</f>
        <v>0</v>
      </c>
      <c r="M11" s="42">
        <f t="shared" si="4"/>
        <v>0</v>
      </c>
      <c r="N11" s="34">
        <f>'K6'!N11+'K7'!N11+'K8'!N11+'K9'!N11</f>
        <v>154</v>
      </c>
      <c r="O11" s="42">
        <f t="shared" si="5"/>
        <v>69.68325791855203</v>
      </c>
      <c r="P11" s="34">
        <f>'K6'!P11+'K7'!P11+'K8'!P11+'K9'!P11</f>
        <v>62</v>
      </c>
      <c r="Q11" s="42">
        <f t="shared" si="6"/>
        <v>28.054298642533936</v>
      </c>
      <c r="R11" s="34">
        <f>'K6'!R11+'K7'!R11+'K8'!R11+'K9'!R11</f>
        <v>5</v>
      </c>
      <c r="S11" s="42">
        <f t="shared" si="7"/>
        <v>2.2624434389140271</v>
      </c>
      <c r="T11" s="34">
        <f>'K6'!T11+'K7'!T11+'K8'!T11+'K9'!T11</f>
        <v>0</v>
      </c>
      <c r="U11" s="42">
        <f t="shared" si="8"/>
        <v>0</v>
      </c>
      <c r="V11" s="42">
        <f t="shared" si="9"/>
        <v>46.606334841628957</v>
      </c>
    </row>
    <row r="12" spans="1:22" s="43" customFormat="1" ht="21.75" customHeight="1" x14ac:dyDescent="0.25">
      <c r="A12" s="34">
        <v>4</v>
      </c>
      <c r="B12" s="17" t="s">
        <v>37</v>
      </c>
      <c r="C12" s="34">
        <v>480</v>
      </c>
      <c r="D12" s="34">
        <f>'K6'!D12+'K7'!D12+'K8'!D12+'K9'!D12</f>
        <v>34</v>
      </c>
      <c r="E12" s="42">
        <f t="shared" si="0"/>
        <v>7.083333333333333</v>
      </c>
      <c r="F12" s="34">
        <f>'K6'!F12+'K7'!F12+'K8'!F12+'K9'!F12</f>
        <v>184</v>
      </c>
      <c r="G12" s="42">
        <f t="shared" si="1"/>
        <v>38.333333333333336</v>
      </c>
      <c r="H12" s="34">
        <f>'K6'!H12+'K7'!H12+'K8'!H12+'K9'!H12</f>
        <v>215</v>
      </c>
      <c r="I12" s="42">
        <f t="shared" si="2"/>
        <v>44.791666666666671</v>
      </c>
      <c r="J12" s="34">
        <f>'K6'!J12+'K7'!J12+'K8'!J12+'K9'!J12</f>
        <v>47</v>
      </c>
      <c r="K12" s="42">
        <f t="shared" si="3"/>
        <v>9.7916666666666661</v>
      </c>
      <c r="L12" s="34">
        <f>'K6'!L12+'K7'!L12+'K8'!L12+'K9'!L12</f>
        <v>0</v>
      </c>
      <c r="M12" s="42">
        <f t="shared" si="4"/>
        <v>0</v>
      </c>
      <c r="N12" s="34">
        <f>'K6'!N12+'K7'!N12+'K8'!N12+'K9'!N12</f>
        <v>300</v>
      </c>
      <c r="O12" s="42">
        <f t="shared" si="5"/>
        <v>62.5</v>
      </c>
      <c r="P12" s="34">
        <f>'K6'!P12+'K7'!P12+'K8'!P12+'K9'!P12</f>
        <v>156</v>
      </c>
      <c r="Q12" s="42">
        <f t="shared" si="6"/>
        <v>32.5</v>
      </c>
      <c r="R12" s="34">
        <f>'K6'!R12+'K7'!R12+'K8'!R12+'K9'!R12</f>
        <v>24</v>
      </c>
      <c r="S12" s="42">
        <f t="shared" si="7"/>
        <v>5</v>
      </c>
      <c r="T12" s="34">
        <f>'K6'!T12+'K7'!T12+'K8'!T12+'K9'!T12</f>
        <v>0</v>
      </c>
      <c r="U12" s="42">
        <f t="shared" si="8"/>
        <v>0</v>
      </c>
      <c r="V12" s="42">
        <f t="shared" si="9"/>
        <v>45.416666666666671</v>
      </c>
    </row>
    <row r="13" spans="1:22" s="43" customFormat="1" ht="21.75" customHeight="1" x14ac:dyDescent="0.25">
      <c r="A13" s="34">
        <v>5</v>
      </c>
      <c r="B13" s="17" t="s">
        <v>39</v>
      </c>
      <c r="C13" s="34">
        <v>372</v>
      </c>
      <c r="D13" s="34">
        <f>'K6'!D13+'K7'!D13+'K8'!D13+'K9'!D13</f>
        <v>36</v>
      </c>
      <c r="E13" s="42">
        <f t="shared" si="0"/>
        <v>9.67741935483871</v>
      </c>
      <c r="F13" s="34">
        <f>'K6'!F13+'K7'!F13+'K8'!F13+'K9'!F13</f>
        <v>198</v>
      </c>
      <c r="G13" s="42">
        <f t="shared" si="1"/>
        <v>53.225806451612897</v>
      </c>
      <c r="H13" s="34">
        <f>'K6'!H13+'K7'!H13+'K8'!H13+'K9'!H13</f>
        <v>132</v>
      </c>
      <c r="I13" s="42">
        <f t="shared" si="2"/>
        <v>35.483870967741936</v>
      </c>
      <c r="J13" s="34">
        <f>'K6'!J13+'K7'!J13+'K8'!J13+'K9'!J13</f>
        <v>6</v>
      </c>
      <c r="K13" s="42">
        <f t="shared" si="3"/>
        <v>1.6129032258064515</v>
      </c>
      <c r="L13" s="34">
        <f>'K6'!L13+'K7'!L13+'K8'!L13+'K9'!L13</f>
        <v>0</v>
      </c>
      <c r="M13" s="42">
        <f t="shared" si="4"/>
        <v>0</v>
      </c>
      <c r="N13" s="34">
        <f>'K6'!N13+'K7'!N13+'K8'!N13+'K9'!N13</f>
        <v>283</v>
      </c>
      <c r="O13" s="42">
        <f t="shared" si="5"/>
        <v>76.075268817204304</v>
      </c>
      <c r="P13" s="34">
        <f>'K6'!P13+'K7'!P13+'K8'!P13+'K9'!P13</f>
        <v>88</v>
      </c>
      <c r="Q13" s="42">
        <f t="shared" si="6"/>
        <v>23.655913978494624</v>
      </c>
      <c r="R13" s="34">
        <f>'K6'!R13+'K7'!R13+'K8'!R13+'K9'!R13</f>
        <v>1</v>
      </c>
      <c r="S13" s="42">
        <f t="shared" si="7"/>
        <v>0.26881720430107531</v>
      </c>
      <c r="T13" s="34">
        <f>'K6'!T13+'K7'!T13+'K8'!T13+'K9'!T13</f>
        <v>0</v>
      </c>
      <c r="U13" s="42">
        <f t="shared" si="8"/>
        <v>0</v>
      </c>
      <c r="V13" s="42">
        <f t="shared" si="9"/>
        <v>62.903225806451609</v>
      </c>
    </row>
    <row r="14" spans="1:22" s="89" customFormat="1" ht="21.75" customHeight="1" x14ac:dyDescent="0.25">
      <c r="A14" s="34">
        <v>6</v>
      </c>
      <c r="B14" s="17" t="s">
        <v>32</v>
      </c>
      <c r="C14" s="34">
        <f>'mau 1-2'!D14</f>
        <v>423</v>
      </c>
      <c r="D14" s="34">
        <f>'K6'!D14+'K7'!D14+'K8'!D14+'K9'!D14</f>
        <v>17</v>
      </c>
      <c r="E14" s="42">
        <f t="shared" si="0"/>
        <v>4.0189125295508275</v>
      </c>
      <c r="F14" s="34">
        <f>'K6'!F14+'K7'!F14+'K8'!F14+'K9'!F14</f>
        <v>145</v>
      </c>
      <c r="G14" s="42">
        <f t="shared" si="1"/>
        <v>34.278959810874703</v>
      </c>
      <c r="H14" s="34">
        <f>'K6'!H14+'K7'!H14+'K8'!H14+'K9'!H14</f>
        <v>213</v>
      </c>
      <c r="I14" s="42">
        <f t="shared" si="2"/>
        <v>50.354609929078009</v>
      </c>
      <c r="J14" s="34">
        <f>'K6'!J14+'K7'!J14+'K8'!J14+'K9'!J14</f>
        <v>48</v>
      </c>
      <c r="K14" s="42">
        <f t="shared" si="3"/>
        <v>11.347517730496454</v>
      </c>
      <c r="L14" s="34">
        <f>'K6'!L14+'K7'!L14+'K8'!L14+'K9'!L14</f>
        <v>0</v>
      </c>
      <c r="M14" s="42">
        <f t="shared" si="4"/>
        <v>0</v>
      </c>
      <c r="N14" s="34">
        <f>'K6'!N14+'K7'!N14+'K8'!N14+'K9'!N14</f>
        <v>263</v>
      </c>
      <c r="O14" s="42">
        <f t="shared" si="5"/>
        <v>62.174940898345156</v>
      </c>
      <c r="P14" s="34">
        <f>'K6'!P14+'K7'!P14+'K8'!P14+'K9'!P14</f>
        <v>122</v>
      </c>
      <c r="Q14" s="42">
        <f t="shared" si="6"/>
        <v>28.841607565011824</v>
      </c>
      <c r="R14" s="34">
        <f>'K6'!R14+'K7'!R14+'K8'!R14+'K9'!R14</f>
        <v>36</v>
      </c>
      <c r="S14" s="42">
        <f t="shared" si="7"/>
        <v>8.5106382978723403</v>
      </c>
      <c r="T14" s="34">
        <f>'K6'!T14+'K7'!T14+'K8'!T14+'K9'!T14</f>
        <v>2</v>
      </c>
      <c r="U14" s="42">
        <f t="shared" si="8"/>
        <v>0.4728132387706856</v>
      </c>
      <c r="V14" s="42">
        <f t="shared" si="9"/>
        <v>38.297872340425528</v>
      </c>
    </row>
    <row r="15" spans="1:22" s="43" customFormat="1" ht="21.75" customHeight="1" x14ac:dyDescent="0.25">
      <c r="A15" s="34">
        <v>7</v>
      </c>
      <c r="B15" s="17" t="s">
        <v>46</v>
      </c>
      <c r="C15" s="34">
        <f>'mau 1-2'!D15</f>
        <v>441</v>
      </c>
      <c r="D15" s="34">
        <f>'K6'!D15+'K7'!D15+'K8'!D15+'K9'!D15</f>
        <v>278</v>
      </c>
      <c r="E15" s="42">
        <f t="shared" si="0"/>
        <v>63.038548752834465</v>
      </c>
      <c r="F15" s="34">
        <f>'K6'!F15+'K7'!F15+'K8'!F15+'K9'!F15</f>
        <v>162</v>
      </c>
      <c r="G15" s="42">
        <f t="shared" si="1"/>
        <v>36.734693877551024</v>
      </c>
      <c r="H15" s="34">
        <f>'K6'!H15+'K7'!H15+'K8'!H15+'K9'!H15</f>
        <v>1</v>
      </c>
      <c r="I15" s="42">
        <f t="shared" si="2"/>
        <v>0.22675736961451248</v>
      </c>
      <c r="J15" s="34">
        <f>'K6'!J15+'K7'!J15+'K8'!J15+'K9'!J15</f>
        <v>0</v>
      </c>
      <c r="K15" s="42">
        <f t="shared" si="3"/>
        <v>0</v>
      </c>
      <c r="L15" s="34">
        <f>'K6'!L15+'K7'!L15+'K8'!L15+'K9'!L15</f>
        <v>0</v>
      </c>
      <c r="M15" s="42">
        <f t="shared" si="4"/>
        <v>0</v>
      </c>
      <c r="N15" s="34">
        <f>'K6'!N15+'K7'!N15+'K8'!N15+'K9'!N15</f>
        <v>440</v>
      </c>
      <c r="O15" s="42">
        <f t="shared" si="5"/>
        <v>99.773242630385482</v>
      </c>
      <c r="P15" s="34">
        <f>'K6'!P15+'K7'!P15+'K8'!P15+'K9'!P15</f>
        <v>1</v>
      </c>
      <c r="Q15" s="42">
        <f t="shared" si="6"/>
        <v>0.22675736961451248</v>
      </c>
      <c r="R15" s="34">
        <f>'K6'!R15+'K7'!R15+'K8'!R15+'K9'!R15</f>
        <v>0</v>
      </c>
      <c r="S15" s="42">
        <f t="shared" si="7"/>
        <v>0</v>
      </c>
      <c r="T15" s="34">
        <f>'K6'!T15+'K7'!T15+'K8'!T15+'K9'!T15</f>
        <v>0</v>
      </c>
      <c r="U15" s="42">
        <f t="shared" si="8"/>
        <v>0</v>
      </c>
      <c r="V15" s="42">
        <f t="shared" si="9"/>
        <v>99.773242630385482</v>
      </c>
    </row>
    <row r="16" spans="1:22" s="43" customFormat="1" ht="21.75" customHeight="1" x14ac:dyDescent="0.25">
      <c r="A16" s="34">
        <v>8</v>
      </c>
      <c r="B16" s="17" t="s">
        <v>42</v>
      </c>
      <c r="C16" s="34">
        <f>'mau 1-2'!D16</f>
        <v>469</v>
      </c>
      <c r="D16" s="34">
        <f>'K6'!D16+'K7'!D16+'K8'!D16+'K9'!D16</f>
        <v>41</v>
      </c>
      <c r="E16" s="42">
        <f t="shared" si="0"/>
        <v>8.7420042643923246</v>
      </c>
      <c r="F16" s="34">
        <f>'K6'!F16+'K7'!F16+'K8'!F16+'K9'!F16</f>
        <v>202</v>
      </c>
      <c r="G16" s="42">
        <f t="shared" si="1"/>
        <v>43.070362473347544</v>
      </c>
      <c r="H16" s="34">
        <f>'K6'!H16+'K7'!H16+'K8'!H16+'K9'!H16</f>
        <v>212</v>
      </c>
      <c r="I16" s="42">
        <f t="shared" si="2"/>
        <v>45.20255863539446</v>
      </c>
      <c r="J16" s="34">
        <f>'K6'!J16+'K7'!J16+'K8'!J16+'K9'!J16</f>
        <v>14</v>
      </c>
      <c r="K16" s="42">
        <f t="shared" si="3"/>
        <v>2.9850746268656714</v>
      </c>
      <c r="L16" s="34">
        <f>'K6'!L16+'K7'!L16+'K8'!L16+'K9'!L16</f>
        <v>0</v>
      </c>
      <c r="M16" s="42">
        <f t="shared" si="4"/>
        <v>0</v>
      </c>
      <c r="N16" s="34">
        <f>'K6'!N16+'K7'!N16+'K8'!N16+'K9'!N16</f>
        <v>384</v>
      </c>
      <c r="O16" s="42">
        <f t="shared" si="5"/>
        <v>81.876332622601282</v>
      </c>
      <c r="P16" s="34">
        <f>'K6'!P16+'K7'!P16+'K8'!P16+'K9'!P16</f>
        <v>70</v>
      </c>
      <c r="Q16" s="42">
        <f t="shared" si="6"/>
        <v>14.925373134328357</v>
      </c>
      <c r="R16" s="34">
        <f>'K6'!R16+'K7'!R16+'K8'!R16+'K9'!R16</f>
        <v>15</v>
      </c>
      <c r="S16" s="42">
        <f t="shared" si="7"/>
        <v>3.1982942430703627</v>
      </c>
      <c r="T16" s="34">
        <f>'K6'!T16+'K7'!T16+'K8'!T16+'K9'!T16</f>
        <v>0</v>
      </c>
      <c r="U16" s="42">
        <f t="shared" si="8"/>
        <v>0</v>
      </c>
      <c r="V16" s="42">
        <f t="shared" si="9"/>
        <v>51.812366737739865</v>
      </c>
    </row>
    <row r="17" spans="1:22" s="43" customFormat="1" ht="21.75" customHeight="1" x14ac:dyDescent="0.25">
      <c r="A17" s="34">
        <v>9</v>
      </c>
      <c r="B17" s="17" t="s">
        <v>48</v>
      </c>
      <c r="C17" s="34">
        <f>'mau 1-2'!D17</f>
        <v>297</v>
      </c>
      <c r="D17" s="34">
        <f>'K6'!D17+'K7'!D17+'K8'!D17+'K9'!D17</f>
        <v>31</v>
      </c>
      <c r="E17" s="42">
        <f t="shared" si="0"/>
        <v>10.437710437710438</v>
      </c>
      <c r="F17" s="34">
        <f>'K6'!F17+'K7'!F17+'K8'!F17+'K9'!F17</f>
        <v>133</v>
      </c>
      <c r="G17" s="42">
        <f t="shared" si="1"/>
        <v>44.781144781144782</v>
      </c>
      <c r="H17" s="34">
        <f>'K6'!H17+'K7'!H17+'K8'!H17+'K9'!H17</f>
        <v>115</v>
      </c>
      <c r="I17" s="42">
        <f t="shared" si="2"/>
        <v>38.72053872053872</v>
      </c>
      <c r="J17" s="34">
        <f>'K6'!J17+'K7'!J17+'K8'!J17+'K9'!J17</f>
        <v>18</v>
      </c>
      <c r="K17" s="42">
        <f t="shared" si="3"/>
        <v>6.0606060606060606</v>
      </c>
      <c r="L17" s="34">
        <f>'K6'!L17+'K7'!L17+'K8'!L17+'K9'!L17</f>
        <v>0</v>
      </c>
      <c r="M17" s="42">
        <f t="shared" si="4"/>
        <v>0</v>
      </c>
      <c r="N17" s="34">
        <f>'K6'!N17+'K7'!N17+'K8'!N17+'K9'!N17</f>
        <v>243</v>
      </c>
      <c r="O17" s="42">
        <f t="shared" si="5"/>
        <v>81.818181818181827</v>
      </c>
      <c r="P17" s="34">
        <f>'K6'!P17+'K7'!P17+'K8'!P17+'K9'!P17</f>
        <v>52</v>
      </c>
      <c r="Q17" s="42">
        <f t="shared" si="6"/>
        <v>17.508417508417509</v>
      </c>
      <c r="R17" s="34">
        <f>'K6'!R17+'K7'!R17+'K8'!R17+'K9'!R17</f>
        <v>2</v>
      </c>
      <c r="S17" s="42">
        <f t="shared" si="7"/>
        <v>0.67340067340067333</v>
      </c>
      <c r="T17" s="34">
        <f>'K6'!T17+'K7'!T17+'K8'!T17+'K9'!T17</f>
        <v>0</v>
      </c>
      <c r="U17" s="42">
        <f t="shared" si="8"/>
        <v>0</v>
      </c>
      <c r="V17" s="42">
        <f t="shared" si="9"/>
        <v>55.218855218855218</v>
      </c>
    </row>
    <row r="18" spans="1:22" s="43" customFormat="1" ht="21.75" customHeight="1" x14ac:dyDescent="0.25">
      <c r="A18" s="34">
        <v>10</v>
      </c>
      <c r="B18" s="17" t="s">
        <v>25</v>
      </c>
      <c r="C18" s="34">
        <f>'mau 1-2'!D18</f>
        <v>362</v>
      </c>
      <c r="D18" s="34">
        <f>'K6'!D18+'K7'!D18+'K8'!D18+'K9'!D18</f>
        <v>60</v>
      </c>
      <c r="E18" s="42">
        <f t="shared" si="0"/>
        <v>16.574585635359114</v>
      </c>
      <c r="F18" s="34">
        <f>'K6'!F18+'K7'!F18+'K8'!F18+'K9'!F18</f>
        <v>182</v>
      </c>
      <c r="G18" s="42">
        <f t="shared" si="1"/>
        <v>50.276243093922659</v>
      </c>
      <c r="H18" s="34">
        <f>'K6'!H18+'K7'!H18+'K8'!H18+'K9'!H18</f>
        <v>108</v>
      </c>
      <c r="I18" s="42">
        <f t="shared" si="2"/>
        <v>29.834254143646412</v>
      </c>
      <c r="J18" s="34">
        <f>'K6'!J18+'K7'!J18+'K8'!J18+'K9'!J18</f>
        <v>12</v>
      </c>
      <c r="K18" s="42">
        <f t="shared" si="3"/>
        <v>3.3149171270718232</v>
      </c>
      <c r="L18" s="34">
        <f>'K6'!L18+'K7'!L18+'K8'!L18+'K9'!L18</f>
        <v>0</v>
      </c>
      <c r="M18" s="42">
        <f t="shared" si="4"/>
        <v>0</v>
      </c>
      <c r="N18" s="34">
        <f>'K6'!N18+'K7'!N18+'K8'!N18+'K9'!N18</f>
        <v>257</v>
      </c>
      <c r="O18" s="42">
        <f t="shared" si="5"/>
        <v>70.994475138121544</v>
      </c>
      <c r="P18" s="34">
        <f>'K6'!P18+'K7'!P18+'K8'!P18+'K9'!P18</f>
        <v>89</v>
      </c>
      <c r="Q18" s="42">
        <f t="shared" si="6"/>
        <v>24.585635359116022</v>
      </c>
      <c r="R18" s="34">
        <f>'K6'!R18+'K7'!R18+'K8'!R18+'K9'!R18</f>
        <v>16</v>
      </c>
      <c r="S18" s="42">
        <f t="shared" si="7"/>
        <v>4.4198895027624303</v>
      </c>
      <c r="T18" s="34">
        <f>'K6'!T18+'K7'!T18+'K8'!T18+'K9'!T18</f>
        <v>0</v>
      </c>
      <c r="U18" s="42">
        <f t="shared" si="8"/>
        <v>0</v>
      </c>
      <c r="V18" s="42">
        <f t="shared" si="9"/>
        <v>66.850828729281773</v>
      </c>
    </row>
    <row r="19" spans="1:22" s="43" customFormat="1" ht="21.75" customHeight="1" x14ac:dyDescent="0.25">
      <c r="A19" s="34">
        <v>11</v>
      </c>
      <c r="B19" s="17" t="s">
        <v>38</v>
      </c>
      <c r="C19" s="34">
        <f>'mau 1-2'!D19</f>
        <v>342</v>
      </c>
      <c r="D19" s="34">
        <f>'K6'!D19+'K7'!D19+'K8'!D19+'K9'!D19</f>
        <v>45</v>
      </c>
      <c r="E19" s="42">
        <f t="shared" si="0"/>
        <v>13.157894736842104</v>
      </c>
      <c r="F19" s="34">
        <f>'K6'!F19+'K7'!F19+'K8'!F19+'K9'!F19</f>
        <v>146</v>
      </c>
      <c r="G19" s="42">
        <f t="shared" si="1"/>
        <v>42.690058479532162</v>
      </c>
      <c r="H19" s="34">
        <f>'K6'!H19+'K7'!H19+'K8'!H19+'K9'!H19</f>
        <v>132</v>
      </c>
      <c r="I19" s="42">
        <f t="shared" si="2"/>
        <v>38.596491228070171</v>
      </c>
      <c r="J19" s="34">
        <f>'K6'!J19+'K7'!J19+'K8'!J19+'K9'!J19</f>
        <v>19</v>
      </c>
      <c r="K19" s="42">
        <f t="shared" si="3"/>
        <v>5.5555555555555554</v>
      </c>
      <c r="L19" s="34">
        <f>'K6'!L19+'K7'!L19+'K8'!L19+'K9'!L19</f>
        <v>0</v>
      </c>
      <c r="M19" s="42">
        <f t="shared" si="4"/>
        <v>0</v>
      </c>
      <c r="N19" s="34">
        <f>'K6'!N19+'K7'!N19+'K8'!N19+'K9'!N19</f>
        <v>212</v>
      </c>
      <c r="O19" s="42">
        <f t="shared" si="5"/>
        <v>61.988304093567251</v>
      </c>
      <c r="P19" s="34">
        <f>'K6'!P19+'K7'!P19+'K8'!P19+'K9'!P19</f>
        <v>100</v>
      </c>
      <c r="Q19" s="42">
        <f t="shared" si="6"/>
        <v>29.239766081871345</v>
      </c>
      <c r="R19" s="34">
        <f>'K6'!R19+'K7'!R19+'K8'!R19+'K9'!R19</f>
        <v>30</v>
      </c>
      <c r="S19" s="42">
        <f t="shared" si="7"/>
        <v>8.7719298245614024</v>
      </c>
      <c r="T19" s="34">
        <f>'K6'!T19+'K7'!T19+'K8'!T19+'K9'!T19</f>
        <v>0</v>
      </c>
      <c r="U19" s="42">
        <f t="shared" si="8"/>
        <v>0</v>
      </c>
      <c r="V19" s="42">
        <f t="shared" si="9"/>
        <v>55.847953216374265</v>
      </c>
    </row>
    <row r="20" spans="1:22" s="43" customFormat="1" ht="21.75" customHeight="1" x14ac:dyDescent="0.25">
      <c r="A20" s="34">
        <v>12</v>
      </c>
      <c r="B20" s="17" t="s">
        <v>31</v>
      </c>
      <c r="C20" s="34">
        <f>'mau 1-2'!D20</f>
        <v>355</v>
      </c>
      <c r="D20" s="34">
        <f>'K6'!D20+'K7'!D20+'K8'!D20+'K9'!D20</f>
        <v>55</v>
      </c>
      <c r="E20" s="42">
        <f t="shared" si="0"/>
        <v>15.492957746478872</v>
      </c>
      <c r="F20" s="34">
        <f>'K6'!F20+'K7'!F20+'K8'!F20+'K9'!F20</f>
        <v>191</v>
      </c>
      <c r="G20" s="42">
        <f t="shared" si="1"/>
        <v>53.802816901408448</v>
      </c>
      <c r="H20" s="34">
        <f>'K6'!H20+'K7'!H20+'K8'!H20+'K9'!H20</f>
        <v>99</v>
      </c>
      <c r="I20" s="42">
        <f t="shared" si="2"/>
        <v>27.887323943661972</v>
      </c>
      <c r="J20" s="34">
        <f>'K6'!J20+'K7'!J20+'K8'!J20+'K9'!J20</f>
        <v>10</v>
      </c>
      <c r="K20" s="42">
        <f t="shared" si="3"/>
        <v>2.8169014084507045</v>
      </c>
      <c r="L20" s="34">
        <f>'K6'!L20+'K7'!L20+'K8'!L20+'K9'!L20</f>
        <v>0</v>
      </c>
      <c r="M20" s="42">
        <f t="shared" si="4"/>
        <v>0</v>
      </c>
      <c r="N20" s="34">
        <f>'K6'!N20+'K7'!N20+'K8'!N20+'K9'!N20</f>
        <v>275</v>
      </c>
      <c r="O20" s="42">
        <f t="shared" si="5"/>
        <v>77.464788732394368</v>
      </c>
      <c r="P20" s="34">
        <f>'K6'!P20+'K7'!P20+'K8'!P20+'K9'!P20</f>
        <v>65</v>
      </c>
      <c r="Q20" s="42">
        <f t="shared" si="6"/>
        <v>18.30985915492958</v>
      </c>
      <c r="R20" s="34">
        <f>'K6'!R20+'K7'!R20+'K8'!R20+'K9'!R20</f>
        <v>15</v>
      </c>
      <c r="S20" s="42">
        <f t="shared" si="7"/>
        <v>4.225352112676056</v>
      </c>
      <c r="T20" s="34">
        <f>'K6'!T20+'K7'!T20+'K8'!T20+'K9'!T20</f>
        <v>0</v>
      </c>
      <c r="U20" s="42">
        <f t="shared" si="8"/>
        <v>0</v>
      </c>
      <c r="V20" s="42">
        <f t="shared" si="9"/>
        <v>69.295774647887328</v>
      </c>
    </row>
    <row r="21" spans="1:22" s="43" customFormat="1" ht="21.75" customHeight="1" x14ac:dyDescent="0.25">
      <c r="A21" s="34">
        <v>13</v>
      </c>
      <c r="B21" s="17" t="s">
        <v>43</v>
      </c>
      <c r="C21" s="34">
        <f>'mau 1-2'!D21</f>
        <v>344</v>
      </c>
      <c r="D21" s="34">
        <f>'K6'!D21+'K7'!D21+'K8'!D21+'K9'!D21</f>
        <v>58</v>
      </c>
      <c r="E21" s="42">
        <f t="shared" si="0"/>
        <v>16.86046511627907</v>
      </c>
      <c r="F21" s="34">
        <f>'K6'!F21+'K7'!F21+'K8'!F21+'K9'!F21</f>
        <v>129</v>
      </c>
      <c r="G21" s="42">
        <f t="shared" si="1"/>
        <v>37.5</v>
      </c>
      <c r="H21" s="34">
        <f>'K6'!H21+'K7'!H21+'K8'!H21+'K9'!H21</f>
        <v>125</v>
      </c>
      <c r="I21" s="42">
        <f t="shared" si="2"/>
        <v>36.337209302325576</v>
      </c>
      <c r="J21" s="34">
        <f>'K6'!J21+'K7'!J21+'K8'!J21+'K9'!J21</f>
        <v>28</v>
      </c>
      <c r="K21" s="42">
        <f t="shared" si="3"/>
        <v>8.1395348837209305</v>
      </c>
      <c r="L21" s="34">
        <f>'K6'!L21+'K7'!L21+'K8'!L21+'K9'!L21</f>
        <v>0</v>
      </c>
      <c r="M21" s="42">
        <f t="shared" si="4"/>
        <v>0</v>
      </c>
      <c r="N21" s="34">
        <f>'K6'!N21+'K7'!N21+'K8'!N21+'K9'!N21</f>
        <v>270</v>
      </c>
      <c r="O21" s="42">
        <f t="shared" si="5"/>
        <v>78.488372093023244</v>
      </c>
      <c r="P21" s="34">
        <f>'K6'!P21+'K7'!P21+'K8'!P21+'K9'!P21</f>
        <v>51</v>
      </c>
      <c r="Q21" s="42">
        <f t="shared" si="6"/>
        <v>14.825581395348838</v>
      </c>
      <c r="R21" s="34">
        <f>'K6'!R21+'K7'!R21+'K8'!R21+'K9'!R21</f>
        <v>17</v>
      </c>
      <c r="S21" s="42">
        <f t="shared" si="7"/>
        <v>4.941860465116279</v>
      </c>
      <c r="T21" s="34">
        <f>'K6'!T21+'K7'!T21+'K8'!T21+'K9'!T21</f>
        <v>2</v>
      </c>
      <c r="U21" s="42">
        <f t="shared" si="8"/>
        <v>0.58139534883720934</v>
      </c>
      <c r="V21" s="42">
        <f t="shared" si="9"/>
        <v>54.360465116279073</v>
      </c>
    </row>
    <row r="22" spans="1:22" s="43" customFormat="1" ht="21.75" customHeight="1" x14ac:dyDescent="0.25">
      <c r="A22" s="34">
        <v>14</v>
      </c>
      <c r="B22" s="17" t="s">
        <v>41</v>
      </c>
      <c r="C22" s="34">
        <f>'mau 1-2'!D22</f>
        <v>158</v>
      </c>
      <c r="D22" s="34">
        <v>25</v>
      </c>
      <c r="E22" s="42">
        <f t="shared" si="0"/>
        <v>15.822784810126583</v>
      </c>
      <c r="F22" s="34">
        <v>87</v>
      </c>
      <c r="G22" s="42">
        <f t="shared" si="1"/>
        <v>55.063291139240512</v>
      </c>
      <c r="H22" s="34">
        <v>41</v>
      </c>
      <c r="I22" s="42">
        <f t="shared" si="2"/>
        <v>25.949367088607595</v>
      </c>
      <c r="J22" s="34">
        <v>5</v>
      </c>
      <c r="K22" s="42">
        <f t="shared" si="3"/>
        <v>3.1645569620253164</v>
      </c>
      <c r="L22" s="34">
        <v>0</v>
      </c>
      <c r="M22" s="42">
        <f t="shared" si="4"/>
        <v>0</v>
      </c>
      <c r="N22" s="34">
        <v>129</v>
      </c>
      <c r="O22" s="42">
        <f t="shared" si="5"/>
        <v>81.64556962025317</v>
      </c>
      <c r="P22" s="34">
        <v>29</v>
      </c>
      <c r="Q22" s="42">
        <f t="shared" si="6"/>
        <v>18.354430379746837</v>
      </c>
      <c r="R22" s="34">
        <v>0</v>
      </c>
      <c r="S22" s="42">
        <f t="shared" si="7"/>
        <v>0</v>
      </c>
      <c r="T22" s="34">
        <v>0</v>
      </c>
      <c r="U22" s="42">
        <f t="shared" si="8"/>
        <v>0</v>
      </c>
      <c r="V22" s="42">
        <f t="shared" si="9"/>
        <v>70.886075949367097</v>
      </c>
    </row>
    <row r="23" spans="1:22" s="43" customFormat="1" ht="21.75" customHeight="1" x14ac:dyDescent="0.25">
      <c r="A23" s="34">
        <v>15</v>
      </c>
      <c r="B23" s="17" t="s">
        <v>36</v>
      </c>
      <c r="C23" s="34">
        <v>344</v>
      </c>
      <c r="D23" s="34">
        <v>28</v>
      </c>
      <c r="E23" s="42">
        <f t="shared" si="0"/>
        <v>8.1395348837209305</v>
      </c>
      <c r="F23" s="34">
        <v>157</v>
      </c>
      <c r="G23" s="42">
        <f t="shared" si="1"/>
        <v>45.639534883720927</v>
      </c>
      <c r="H23" s="34">
        <v>117</v>
      </c>
      <c r="I23" s="42">
        <f t="shared" si="2"/>
        <v>34.011627906976742</v>
      </c>
      <c r="J23" s="34">
        <v>41</v>
      </c>
      <c r="K23" s="42">
        <f t="shared" si="3"/>
        <v>11.918604651162791</v>
      </c>
      <c r="L23" s="34">
        <v>1</v>
      </c>
      <c r="M23" s="42">
        <f t="shared" si="4"/>
        <v>0.29069767441860467</v>
      </c>
      <c r="N23" s="34">
        <v>206</v>
      </c>
      <c r="O23" s="42">
        <f t="shared" si="5"/>
        <v>59.883720930232556</v>
      </c>
      <c r="P23" s="34">
        <v>96</v>
      </c>
      <c r="Q23" s="42">
        <f t="shared" si="6"/>
        <v>27.906976744186046</v>
      </c>
      <c r="R23" s="34">
        <v>41</v>
      </c>
      <c r="S23" s="42">
        <f t="shared" si="7"/>
        <v>11.918604651162791</v>
      </c>
      <c r="T23" s="34">
        <v>1</v>
      </c>
      <c r="U23" s="42">
        <f t="shared" si="8"/>
        <v>0.29069767441860467</v>
      </c>
      <c r="V23" s="42">
        <f t="shared" si="9"/>
        <v>53.779069767441854</v>
      </c>
    </row>
    <row r="24" spans="1:22" s="43" customFormat="1" ht="21.75" customHeight="1" x14ac:dyDescent="0.25">
      <c r="A24" s="34">
        <v>16</v>
      </c>
      <c r="B24" s="17" t="s">
        <v>20</v>
      </c>
      <c r="C24" s="34">
        <f>'mau 1-2'!D24</f>
        <v>259</v>
      </c>
      <c r="D24" s="34">
        <f>'K6'!D24+'K7'!D24+'K8'!D24+'K9'!D24</f>
        <v>14</v>
      </c>
      <c r="E24" s="42">
        <f t="shared" si="0"/>
        <v>5.4054054054054053</v>
      </c>
      <c r="F24" s="34">
        <f>'K6'!F24+'K7'!F24+'K8'!F24+'K9'!F24</f>
        <v>118</v>
      </c>
      <c r="G24" s="42">
        <f t="shared" si="1"/>
        <v>45.559845559845556</v>
      </c>
      <c r="H24" s="34">
        <f>'K6'!H24+'K7'!H24+'K8'!H24+'K9'!H24</f>
        <v>109</v>
      </c>
      <c r="I24" s="42">
        <f t="shared" si="2"/>
        <v>42.084942084942085</v>
      </c>
      <c r="J24" s="34">
        <f>'K6'!J24+'K7'!J24+'K8'!J24+'K9'!J24</f>
        <v>18</v>
      </c>
      <c r="K24" s="42">
        <f t="shared" si="3"/>
        <v>6.9498069498069501</v>
      </c>
      <c r="L24" s="34">
        <f>'K6'!L24+'K7'!L24+'K8'!L24+'K9'!L24</f>
        <v>0</v>
      </c>
      <c r="M24" s="42">
        <f t="shared" si="4"/>
        <v>0</v>
      </c>
      <c r="N24" s="34">
        <f>'K6'!N24+'K7'!N24+'K8'!N24+'K9'!N24</f>
        <v>182</v>
      </c>
      <c r="O24" s="42">
        <f t="shared" si="5"/>
        <v>70.270270270270274</v>
      </c>
      <c r="P24" s="34">
        <f>'K6'!P24+'K7'!P24+'K8'!P24+'K9'!P24</f>
        <v>68</v>
      </c>
      <c r="Q24" s="42">
        <f t="shared" si="6"/>
        <v>26.254826254826252</v>
      </c>
      <c r="R24" s="34">
        <f>'K6'!R24+'K7'!R24+'K8'!R24+'K9'!R24</f>
        <v>9</v>
      </c>
      <c r="S24" s="42">
        <f t="shared" si="7"/>
        <v>3.4749034749034751</v>
      </c>
      <c r="T24" s="34">
        <f>'K6'!T24+'K7'!T24+'K8'!T24+'K9'!T24</f>
        <v>0</v>
      </c>
      <c r="U24" s="42">
        <f t="shared" si="8"/>
        <v>0</v>
      </c>
      <c r="V24" s="42">
        <f t="shared" si="9"/>
        <v>50.965250965250959</v>
      </c>
    </row>
    <row r="25" spans="1:22" s="43" customFormat="1" ht="21.75" customHeight="1" x14ac:dyDescent="0.25">
      <c r="A25" s="34">
        <v>17</v>
      </c>
      <c r="B25" s="17" t="s">
        <v>21</v>
      </c>
      <c r="C25" s="34">
        <f>'mau 1-2'!D25</f>
        <v>272</v>
      </c>
      <c r="D25" s="34">
        <f>'K6'!D25+'K7'!D25+'K8'!D25+'K9'!D25</f>
        <v>15</v>
      </c>
      <c r="E25" s="42">
        <f t="shared" si="0"/>
        <v>5.5147058823529411</v>
      </c>
      <c r="F25" s="34">
        <f>'K6'!F25+'K7'!F25+'K8'!F25+'K9'!F25</f>
        <v>119</v>
      </c>
      <c r="G25" s="42">
        <f t="shared" si="1"/>
        <v>43.75</v>
      </c>
      <c r="H25" s="34">
        <f>'K6'!H25+'K7'!H25+'K8'!H25+'K9'!H25</f>
        <v>116</v>
      </c>
      <c r="I25" s="42">
        <f t="shared" si="2"/>
        <v>42.647058823529413</v>
      </c>
      <c r="J25" s="34">
        <f>'K6'!J25+'K7'!J25+'K8'!J25+'K9'!J25</f>
        <v>22</v>
      </c>
      <c r="K25" s="42">
        <f t="shared" si="3"/>
        <v>8.0882352941176467</v>
      </c>
      <c r="L25" s="34">
        <f>'K6'!L25+'K7'!L25+'K8'!L25+'K9'!L25</f>
        <v>0</v>
      </c>
      <c r="M25" s="42">
        <f t="shared" si="4"/>
        <v>0</v>
      </c>
      <c r="N25" s="34">
        <f>'K6'!N25+'K7'!N25+'K8'!N25+'K9'!N25</f>
        <v>175</v>
      </c>
      <c r="O25" s="42">
        <f t="shared" si="5"/>
        <v>64.338235294117652</v>
      </c>
      <c r="P25" s="34">
        <f>'K6'!P25+'K7'!P25+'K8'!P25+'K9'!P25</f>
        <v>76</v>
      </c>
      <c r="Q25" s="42">
        <f t="shared" si="6"/>
        <v>27.941176470588236</v>
      </c>
      <c r="R25" s="34">
        <f>'K6'!R25+'K7'!R25+'K8'!R25+'K9'!R25</f>
        <v>21</v>
      </c>
      <c r="S25" s="42">
        <f t="shared" si="7"/>
        <v>7.7205882352941178</v>
      </c>
      <c r="T25" s="34">
        <f>'K6'!T25+'K7'!T25+'K8'!T25+'K9'!T25</f>
        <v>0</v>
      </c>
      <c r="U25" s="42">
        <f t="shared" si="8"/>
        <v>0</v>
      </c>
      <c r="V25" s="42">
        <f t="shared" si="9"/>
        <v>49.264705882352942</v>
      </c>
    </row>
    <row r="26" spans="1:22" s="43" customFormat="1" ht="21.75" customHeight="1" x14ac:dyDescent="0.25">
      <c r="A26" s="34">
        <v>18</v>
      </c>
      <c r="B26" s="17" t="s">
        <v>33</v>
      </c>
      <c r="C26" s="34">
        <f>'mau 1-2'!D26</f>
        <v>236</v>
      </c>
      <c r="D26" s="34">
        <f>'K6'!D26+'K7'!D26+'K8'!D26+'K9'!D26</f>
        <v>37</v>
      </c>
      <c r="E26" s="42">
        <f t="shared" si="0"/>
        <v>15.677966101694915</v>
      </c>
      <c r="F26" s="34">
        <f>'K6'!F26+'K7'!F26+'K8'!F26+'K9'!F26</f>
        <v>130</v>
      </c>
      <c r="G26" s="42">
        <f t="shared" si="1"/>
        <v>55.084745762711862</v>
      </c>
      <c r="H26" s="34">
        <f>'K6'!H26+'K7'!H26+'K8'!H26+'K9'!H26</f>
        <v>63</v>
      </c>
      <c r="I26" s="42">
        <f t="shared" si="2"/>
        <v>26.694915254237291</v>
      </c>
      <c r="J26" s="34">
        <f>'K6'!J26+'K7'!J26+'K8'!J26+'K9'!J26</f>
        <v>6</v>
      </c>
      <c r="K26" s="42">
        <f t="shared" si="3"/>
        <v>2.5423728813559325</v>
      </c>
      <c r="L26" s="34">
        <f>'K6'!L26+'K7'!L26+'K8'!L26+'K9'!L26</f>
        <v>0</v>
      </c>
      <c r="M26" s="42">
        <f t="shared" si="4"/>
        <v>0</v>
      </c>
      <c r="N26" s="34">
        <f>'K6'!N26+'K7'!N26+'K8'!N26+'K9'!N26</f>
        <v>186</v>
      </c>
      <c r="O26" s="42">
        <f t="shared" si="5"/>
        <v>78.813559322033896</v>
      </c>
      <c r="P26" s="34">
        <f>'K6'!P26+'K7'!P26+'K8'!P26+'K9'!P26</f>
        <v>43</v>
      </c>
      <c r="Q26" s="42">
        <f t="shared" si="6"/>
        <v>18.220338983050848</v>
      </c>
      <c r="R26" s="34">
        <f>'K6'!R26+'K7'!R26+'K8'!R26+'K9'!R26</f>
        <v>7</v>
      </c>
      <c r="S26" s="42">
        <f t="shared" si="7"/>
        <v>2.9661016949152543</v>
      </c>
      <c r="T26" s="34">
        <f>'K6'!T26+'K7'!T26+'K8'!T26+'K9'!T26</f>
        <v>0</v>
      </c>
      <c r="U26" s="42">
        <f t="shared" si="8"/>
        <v>0</v>
      </c>
      <c r="V26" s="42">
        <f t="shared" si="9"/>
        <v>70.762711864406782</v>
      </c>
    </row>
    <row r="27" spans="1:22" s="43" customFormat="1" ht="21.75" customHeight="1" x14ac:dyDescent="0.25">
      <c r="A27" s="34">
        <v>19</v>
      </c>
      <c r="B27" s="17" t="s">
        <v>35</v>
      </c>
      <c r="C27" s="34">
        <f>'mau 1-2'!D27</f>
        <v>269</v>
      </c>
      <c r="D27" s="34">
        <f>'K6'!D27+'K7'!D27+'K8'!D27+'K9'!D27</f>
        <v>36</v>
      </c>
      <c r="E27" s="42">
        <f t="shared" si="0"/>
        <v>13.382899628252787</v>
      </c>
      <c r="F27" s="34">
        <f>'K6'!F27+'K7'!F27+'K8'!F27+'K9'!F27</f>
        <v>146</v>
      </c>
      <c r="G27" s="42">
        <f t="shared" si="1"/>
        <v>54.27509293680297</v>
      </c>
      <c r="H27" s="34">
        <f>'K6'!H27+'K7'!H27+'K8'!H27+'K9'!H27</f>
        <v>70</v>
      </c>
      <c r="I27" s="42">
        <f t="shared" si="2"/>
        <v>26.022304832713754</v>
      </c>
      <c r="J27" s="34">
        <f>'K6'!J27+'K7'!J27+'K8'!J27+'K9'!J27</f>
        <v>17</v>
      </c>
      <c r="K27" s="42">
        <f t="shared" si="3"/>
        <v>6.3197026022304827</v>
      </c>
      <c r="L27" s="34">
        <f>'K6'!L27+'K7'!L27+'K8'!L27+'K9'!L27</f>
        <v>0</v>
      </c>
      <c r="M27" s="42">
        <f t="shared" si="4"/>
        <v>0</v>
      </c>
      <c r="N27" s="34">
        <f>'K6'!N27+'K7'!N27+'K8'!N27+'K9'!N27</f>
        <v>253</v>
      </c>
      <c r="O27" s="42">
        <f t="shared" si="5"/>
        <v>94.05204460966543</v>
      </c>
      <c r="P27" s="34">
        <f>'K6'!P27+'K7'!P27+'K8'!P27+'K9'!P27</f>
        <v>16</v>
      </c>
      <c r="Q27" s="42">
        <f t="shared" si="6"/>
        <v>5.9479553903345721</v>
      </c>
      <c r="R27" s="34">
        <f>'K6'!R27+'K7'!R27+'K8'!R27+'K9'!R27</f>
        <v>0</v>
      </c>
      <c r="S27" s="42">
        <f t="shared" si="7"/>
        <v>0</v>
      </c>
      <c r="T27" s="34">
        <f>'K6'!T27+'K7'!T27+'K8'!T27+'K9'!T27</f>
        <v>0</v>
      </c>
      <c r="U27" s="42">
        <f t="shared" si="8"/>
        <v>0</v>
      </c>
      <c r="V27" s="42">
        <f t="shared" si="9"/>
        <v>67.657992565055764</v>
      </c>
    </row>
    <row r="28" spans="1:22" s="43" customFormat="1" ht="21.75" customHeight="1" x14ac:dyDescent="0.25">
      <c r="A28" s="34">
        <v>20</v>
      </c>
      <c r="B28" s="17" t="s">
        <v>24</v>
      </c>
      <c r="C28" s="34">
        <f>'mau 1-2'!D28</f>
        <v>120</v>
      </c>
      <c r="D28" s="34">
        <f>'K6'!D28+'K7'!D28+'K8'!D28+'K9'!D28</f>
        <v>13</v>
      </c>
      <c r="E28" s="42">
        <f t="shared" si="0"/>
        <v>10.833333333333334</v>
      </c>
      <c r="F28" s="34">
        <f>'K6'!F28+'K7'!F28+'K8'!F28+'K9'!F28</f>
        <v>44</v>
      </c>
      <c r="G28" s="42">
        <f t="shared" si="1"/>
        <v>36.666666666666664</v>
      </c>
      <c r="H28" s="34">
        <f>'K6'!H28+'K7'!H28+'K8'!H28+'K9'!H28</f>
        <v>52</v>
      </c>
      <c r="I28" s="42">
        <f t="shared" si="2"/>
        <v>43.333333333333336</v>
      </c>
      <c r="J28" s="34">
        <f>'K6'!J28+'K7'!J28+'K8'!J28+'K9'!J28</f>
        <v>11</v>
      </c>
      <c r="K28" s="42">
        <f t="shared" si="3"/>
        <v>9.1666666666666661</v>
      </c>
      <c r="L28" s="34">
        <f>'K6'!L28+'K7'!L28+'K8'!L28+'K9'!L28</f>
        <v>0</v>
      </c>
      <c r="M28" s="42">
        <f t="shared" si="4"/>
        <v>0</v>
      </c>
      <c r="N28" s="34">
        <f>'K6'!N28+'K7'!N28+'K8'!N28+'K9'!N28</f>
        <v>89</v>
      </c>
      <c r="O28" s="42">
        <f t="shared" si="5"/>
        <v>74.166666666666671</v>
      </c>
      <c r="P28" s="34">
        <f>'K6'!P28+'K7'!P28+'K8'!P28+'K9'!P28</f>
        <v>30</v>
      </c>
      <c r="Q28" s="42">
        <f t="shared" si="6"/>
        <v>25</v>
      </c>
      <c r="R28" s="34">
        <f>'K6'!R28+'K7'!R28+'K8'!R28+'K9'!R28</f>
        <v>1</v>
      </c>
      <c r="S28" s="42">
        <f t="shared" si="7"/>
        <v>0.83333333333333337</v>
      </c>
      <c r="T28" s="34">
        <f>'K6'!T28+'K7'!T28+'K8'!T28+'K9'!T28</f>
        <v>0</v>
      </c>
      <c r="U28" s="42">
        <f t="shared" si="8"/>
        <v>0</v>
      </c>
      <c r="V28" s="42">
        <f t="shared" si="9"/>
        <v>47.5</v>
      </c>
    </row>
    <row r="29" spans="1:22" s="43" customFormat="1" ht="21.75" customHeight="1" x14ac:dyDescent="0.25">
      <c r="A29" s="34">
        <v>21</v>
      </c>
      <c r="B29" s="17" t="s">
        <v>23</v>
      </c>
      <c r="C29" s="34">
        <f>'mau 1-2'!D29</f>
        <v>382</v>
      </c>
      <c r="D29" s="34">
        <f>'K6'!D29+'K7'!D29+'K8'!D29+'K9'!D29</f>
        <v>38</v>
      </c>
      <c r="E29" s="42">
        <f t="shared" si="0"/>
        <v>9.9476439790575917</v>
      </c>
      <c r="F29" s="34">
        <f>'K6'!F29+'K7'!F29+'K8'!F29+'K9'!F29</f>
        <v>194</v>
      </c>
      <c r="G29" s="42">
        <f t="shared" si="1"/>
        <v>50.785340314136128</v>
      </c>
      <c r="H29" s="34">
        <f>'K6'!H29+'K7'!H29+'K8'!H29+'K9'!H29</f>
        <v>132</v>
      </c>
      <c r="I29" s="42">
        <f t="shared" si="2"/>
        <v>34.554973821989527</v>
      </c>
      <c r="J29" s="34">
        <f>'K6'!J29+'K7'!J29+'K8'!J29+'K9'!J29</f>
        <v>18</v>
      </c>
      <c r="K29" s="42">
        <f t="shared" si="3"/>
        <v>4.7120418848167542</v>
      </c>
      <c r="L29" s="34">
        <f>'K6'!L29+'K7'!L29+'K8'!L29+'K9'!L29</f>
        <v>0</v>
      </c>
      <c r="M29" s="42">
        <f t="shared" si="4"/>
        <v>0</v>
      </c>
      <c r="N29" s="34">
        <f>'K6'!N29+'K7'!N29+'K8'!N29+'K9'!N29</f>
        <v>339</v>
      </c>
      <c r="O29" s="42">
        <f t="shared" si="5"/>
        <v>88.7434554973822</v>
      </c>
      <c r="P29" s="34">
        <f>'K6'!P29+'K7'!P29+'K8'!P29+'K9'!P29</f>
        <v>43</v>
      </c>
      <c r="Q29" s="42">
        <f t="shared" si="6"/>
        <v>11.2565445026178</v>
      </c>
      <c r="R29" s="34">
        <f>'K6'!R29+'K7'!R29+'K8'!R29+'K9'!R29</f>
        <v>0</v>
      </c>
      <c r="S29" s="42">
        <f t="shared" si="7"/>
        <v>0</v>
      </c>
      <c r="T29" s="34">
        <f>'K6'!T29+'K7'!T29+'K8'!T29+'K9'!T29</f>
        <v>0</v>
      </c>
      <c r="U29" s="42">
        <f t="shared" si="8"/>
        <v>0</v>
      </c>
      <c r="V29" s="42">
        <f t="shared" si="9"/>
        <v>60.732984293193724</v>
      </c>
    </row>
    <row r="30" spans="1:22" s="43" customFormat="1" ht="21.75" customHeight="1" x14ac:dyDescent="0.25">
      <c r="A30" s="34">
        <v>22</v>
      </c>
      <c r="B30" s="17" t="s">
        <v>29</v>
      </c>
      <c r="C30" s="34">
        <f>'mau 1-2'!D30</f>
        <v>192</v>
      </c>
      <c r="D30" s="34">
        <f>'K6'!D30+'K7'!D30+'K8'!D30+'K9'!D30</f>
        <v>21</v>
      </c>
      <c r="E30" s="42">
        <f t="shared" si="0"/>
        <v>10.9375</v>
      </c>
      <c r="F30" s="34">
        <f>'K6'!F30+'K7'!F30+'K8'!F30+'K9'!F30</f>
        <v>74</v>
      </c>
      <c r="G30" s="42">
        <f t="shared" si="1"/>
        <v>38.541666666666671</v>
      </c>
      <c r="H30" s="34">
        <f>'K6'!H30+'K7'!H30+'K8'!H30+'K9'!H30</f>
        <v>74</v>
      </c>
      <c r="I30" s="42">
        <f t="shared" si="2"/>
        <v>38.541666666666671</v>
      </c>
      <c r="J30" s="34">
        <f>'K6'!J30+'K7'!J30+'K8'!J30+'K9'!J30</f>
        <v>23</v>
      </c>
      <c r="K30" s="42">
        <f t="shared" si="3"/>
        <v>11.979166666666668</v>
      </c>
      <c r="L30" s="34">
        <f>'K6'!L30+'K7'!L30+'K8'!L30+'K9'!L30</f>
        <v>0</v>
      </c>
      <c r="M30" s="42">
        <f t="shared" si="4"/>
        <v>0</v>
      </c>
      <c r="N30" s="34">
        <f>'K6'!N30+'K7'!N30+'K8'!N30+'K9'!N30</f>
        <v>143</v>
      </c>
      <c r="O30" s="42">
        <f t="shared" si="5"/>
        <v>74.479166666666657</v>
      </c>
      <c r="P30" s="34">
        <f>'K6'!P30+'K7'!P30+'K8'!P30+'K9'!P30</f>
        <v>45</v>
      </c>
      <c r="Q30" s="42">
        <f t="shared" si="6"/>
        <v>23.4375</v>
      </c>
      <c r="R30" s="34">
        <f>'K6'!R30+'K7'!R30+'K8'!R30+'K9'!R30</f>
        <v>4</v>
      </c>
      <c r="S30" s="42">
        <f t="shared" si="7"/>
        <v>2.083333333333333</v>
      </c>
      <c r="T30" s="34">
        <f>'K6'!T30+'K7'!T30+'K8'!T30+'K9'!T30</f>
        <v>0</v>
      </c>
      <c r="U30" s="42">
        <f t="shared" si="8"/>
        <v>0</v>
      </c>
      <c r="V30" s="42">
        <f t="shared" si="9"/>
        <v>49.479166666666671</v>
      </c>
    </row>
    <row r="31" spans="1:22" s="43" customFormat="1" ht="21.75" customHeight="1" x14ac:dyDescent="0.25">
      <c r="A31" s="34">
        <v>23</v>
      </c>
      <c r="B31" s="17" t="s">
        <v>22</v>
      </c>
      <c r="C31" s="34">
        <f>'mau 1-2'!D31</f>
        <v>377</v>
      </c>
      <c r="D31" s="34">
        <f>'K6'!D31+'K7'!D31+'K8'!D31+'K9'!D31</f>
        <v>18</v>
      </c>
      <c r="E31" s="42">
        <f t="shared" si="0"/>
        <v>4.774535809018567</v>
      </c>
      <c r="F31" s="34">
        <f>'K6'!F31+'K7'!F31+'K8'!F31+'K9'!F31</f>
        <v>142</v>
      </c>
      <c r="G31" s="42">
        <f t="shared" si="1"/>
        <v>37.665782493368702</v>
      </c>
      <c r="H31" s="34">
        <f>'K6'!H31+'K7'!H31+'K8'!H31+'K9'!H31</f>
        <v>188</v>
      </c>
      <c r="I31" s="42">
        <f t="shared" si="2"/>
        <v>49.867374005305038</v>
      </c>
      <c r="J31" s="34">
        <f>'K6'!J31+'K7'!J31+'K8'!J31+'K9'!J31</f>
        <v>29</v>
      </c>
      <c r="K31" s="42">
        <f t="shared" si="3"/>
        <v>7.6923076923076925</v>
      </c>
      <c r="L31" s="34">
        <f>'K6'!L31+'K7'!L31+'K8'!L31+'K9'!L31</f>
        <v>0</v>
      </c>
      <c r="M31" s="42">
        <f t="shared" si="4"/>
        <v>0</v>
      </c>
      <c r="N31" s="34">
        <f>'K6'!N31+'K7'!N31+'K8'!N31+'K9'!N31</f>
        <v>212</v>
      </c>
      <c r="O31" s="42">
        <f t="shared" si="5"/>
        <v>56.233421750663126</v>
      </c>
      <c r="P31" s="34">
        <f>'K6'!P31+'K7'!P31+'K8'!P31+'K9'!P31</f>
        <v>136</v>
      </c>
      <c r="Q31" s="42">
        <f t="shared" si="6"/>
        <v>36.074270557029173</v>
      </c>
      <c r="R31" s="34">
        <f>'K6'!R31+'K7'!R31+'K8'!R31+'K9'!R31</f>
        <v>29</v>
      </c>
      <c r="S31" s="42">
        <f t="shared" si="7"/>
        <v>7.6923076923076925</v>
      </c>
      <c r="T31" s="34">
        <f>'K6'!T31+'K7'!T31+'K8'!T31+'K9'!T31</f>
        <v>0</v>
      </c>
      <c r="U31" s="42">
        <f t="shared" si="8"/>
        <v>0</v>
      </c>
      <c r="V31" s="42">
        <f t="shared" si="9"/>
        <v>42.440318302387269</v>
      </c>
    </row>
    <row r="32" spans="1:22" s="43" customFormat="1" ht="21.75" customHeight="1" x14ac:dyDescent="0.25">
      <c r="A32" s="34">
        <v>24</v>
      </c>
      <c r="B32" s="17" t="s">
        <v>47</v>
      </c>
      <c r="C32" s="34">
        <f>'mau 1-2'!D32</f>
        <v>567</v>
      </c>
      <c r="D32" s="34">
        <f>'K6'!D32+'K7'!D32+'K8'!D32+'K9'!D32</f>
        <v>61</v>
      </c>
      <c r="E32" s="42">
        <f t="shared" si="0"/>
        <v>10.758377425044092</v>
      </c>
      <c r="F32" s="34">
        <f>'K6'!F32+'K7'!F32+'K8'!F32+'K9'!F32</f>
        <v>264</v>
      </c>
      <c r="G32" s="42">
        <f t="shared" si="1"/>
        <v>46.560846560846556</v>
      </c>
      <c r="H32" s="34">
        <f>'K6'!H32+'K7'!H32+'K8'!H32+'K9'!H32</f>
        <v>208</v>
      </c>
      <c r="I32" s="42">
        <f t="shared" si="2"/>
        <v>36.684303350970012</v>
      </c>
      <c r="J32" s="34">
        <f>'K6'!J32+'K7'!J32+'K8'!J32+'K9'!J32</f>
        <v>34</v>
      </c>
      <c r="K32" s="42">
        <f t="shared" si="3"/>
        <v>5.996472663139329</v>
      </c>
      <c r="L32" s="34">
        <f>'K6'!L32+'K7'!L32+'K8'!L32+'K9'!L32</f>
        <v>0</v>
      </c>
      <c r="M32" s="42">
        <f t="shared" si="4"/>
        <v>0</v>
      </c>
      <c r="N32" s="34">
        <f>'K6'!N32+'K7'!N32+'K8'!N32+'K9'!N32</f>
        <v>420</v>
      </c>
      <c r="O32" s="42">
        <f t="shared" si="5"/>
        <v>74.074074074074076</v>
      </c>
      <c r="P32" s="34">
        <f>'K6'!P32+'K7'!P32+'K8'!P32+'K9'!P32</f>
        <v>139</v>
      </c>
      <c r="Q32" s="42">
        <f t="shared" si="6"/>
        <v>24.514991181657848</v>
      </c>
      <c r="R32" s="34">
        <f>'K6'!R32+'K7'!R32+'K8'!R32+'K9'!R32</f>
        <v>8</v>
      </c>
      <c r="S32" s="42">
        <f t="shared" si="7"/>
        <v>1.4109347442680775</v>
      </c>
      <c r="T32" s="34">
        <f>'K6'!T32+'K7'!T32+'K8'!T32+'K9'!T32</f>
        <v>0</v>
      </c>
      <c r="U32" s="42">
        <f t="shared" si="8"/>
        <v>0</v>
      </c>
      <c r="V32" s="42">
        <f t="shared" si="9"/>
        <v>57.319223985890645</v>
      </c>
    </row>
    <row r="33" spans="1:22" s="43" customFormat="1" ht="21.75" customHeight="1" x14ac:dyDescent="0.25">
      <c r="A33" s="34">
        <v>25</v>
      </c>
      <c r="B33" s="17" t="s">
        <v>34</v>
      </c>
      <c r="C33" s="34">
        <f>'mau 1-2'!D33</f>
        <v>644</v>
      </c>
      <c r="D33" s="34">
        <f>'K6'!D33+'K7'!D33+'K8'!D33+'K9'!D33</f>
        <v>93</v>
      </c>
      <c r="E33" s="42">
        <f t="shared" si="0"/>
        <v>14.440993788819876</v>
      </c>
      <c r="F33" s="34">
        <f>'K6'!F33+'K7'!F33+'K8'!F33+'K9'!F33</f>
        <v>295</v>
      </c>
      <c r="G33" s="42">
        <f t="shared" si="1"/>
        <v>45.807453416149066</v>
      </c>
      <c r="H33" s="34">
        <f>'K6'!H33+'K7'!H33+'K8'!H33+'K9'!H33</f>
        <v>234</v>
      </c>
      <c r="I33" s="42">
        <f t="shared" si="2"/>
        <v>36.33540372670808</v>
      </c>
      <c r="J33" s="34">
        <f>'K6'!J33+'K7'!J33+'K8'!J33+'K9'!J33</f>
        <v>22</v>
      </c>
      <c r="K33" s="42">
        <f t="shared" si="3"/>
        <v>3.4161490683229814</v>
      </c>
      <c r="L33" s="34">
        <f>'K6'!L33+'K7'!L33+'K8'!L33+'K9'!L33</f>
        <v>0</v>
      </c>
      <c r="M33" s="42">
        <f t="shared" si="4"/>
        <v>0</v>
      </c>
      <c r="N33" s="34">
        <f>'K6'!N33+'K7'!N33+'K8'!N33+'K9'!N33</f>
        <v>467</v>
      </c>
      <c r="O33" s="42">
        <f t="shared" si="5"/>
        <v>72.515527950310556</v>
      </c>
      <c r="P33" s="34">
        <f>'K6'!P33+'K7'!P33+'K8'!P33+'K9'!P33</f>
        <v>143</v>
      </c>
      <c r="Q33" s="42">
        <f t="shared" si="6"/>
        <v>22.204968944099377</v>
      </c>
      <c r="R33" s="34">
        <f>'K6'!R33+'K7'!R33+'K8'!R33+'K9'!R33</f>
        <v>29</v>
      </c>
      <c r="S33" s="42">
        <f t="shared" si="7"/>
        <v>4.5031055900621118</v>
      </c>
      <c r="T33" s="34">
        <f>'K6'!T33+'K7'!T33+'K8'!T33+'K9'!T33</f>
        <v>5</v>
      </c>
      <c r="U33" s="42">
        <f t="shared" si="8"/>
        <v>0.77639751552795033</v>
      </c>
      <c r="V33" s="42">
        <f t="shared" si="9"/>
        <v>60.24844720496894</v>
      </c>
    </row>
    <row r="34" spans="1:22" s="43" customFormat="1" ht="21.75" customHeight="1" x14ac:dyDescent="0.25">
      <c r="A34" s="34">
        <v>26</v>
      </c>
      <c r="B34" s="17" t="s">
        <v>95</v>
      </c>
      <c r="C34" s="34">
        <f>'mau 1-2'!D34</f>
        <v>200</v>
      </c>
      <c r="D34" s="34">
        <f>'K6'!D34+'K7'!D34+'K8'!D34+'K9'!D34</f>
        <v>24</v>
      </c>
      <c r="E34" s="42">
        <f t="shared" si="0"/>
        <v>12</v>
      </c>
      <c r="F34" s="34">
        <f>'K6'!F34+'K7'!F34+'K8'!F34+'K9'!F34</f>
        <v>74</v>
      </c>
      <c r="G34" s="42">
        <f t="shared" si="1"/>
        <v>37</v>
      </c>
      <c r="H34" s="34">
        <f>'K6'!H34+'K7'!H34+'K8'!H34+'K9'!H34</f>
        <v>82</v>
      </c>
      <c r="I34" s="42">
        <f t="shared" si="2"/>
        <v>41</v>
      </c>
      <c r="J34" s="34">
        <f>'K6'!J34+'K7'!J34+'K8'!J34+'K9'!J34</f>
        <v>20</v>
      </c>
      <c r="K34" s="42">
        <f t="shared" si="3"/>
        <v>10</v>
      </c>
      <c r="L34" s="34">
        <f>'K6'!L34+'K7'!L34+'K8'!L34+'K9'!L34</f>
        <v>0</v>
      </c>
      <c r="M34" s="42">
        <f t="shared" si="4"/>
        <v>0</v>
      </c>
      <c r="N34" s="34">
        <f>'K6'!N34+'K7'!N34+'K8'!N34+'K9'!N34</f>
        <v>113</v>
      </c>
      <c r="O34" s="42">
        <f t="shared" si="5"/>
        <v>56.499999999999993</v>
      </c>
      <c r="P34" s="34">
        <f>'K6'!P34+'K7'!P34+'K8'!P34+'K9'!P34</f>
        <v>75</v>
      </c>
      <c r="Q34" s="42">
        <f t="shared" si="6"/>
        <v>37.5</v>
      </c>
      <c r="R34" s="34">
        <f>'K6'!R34+'K7'!R34+'K8'!R34+'K9'!R34</f>
        <v>12</v>
      </c>
      <c r="S34" s="42">
        <f t="shared" si="7"/>
        <v>6</v>
      </c>
      <c r="T34" s="34">
        <f>'K6'!T34+'K7'!T34+'K8'!T34+'K9'!T34</f>
        <v>0</v>
      </c>
      <c r="U34" s="42">
        <f t="shared" si="8"/>
        <v>0</v>
      </c>
      <c r="V34" s="42">
        <f t="shared" si="9"/>
        <v>49</v>
      </c>
    </row>
    <row r="35" spans="1:22" s="43" customFormat="1" ht="21.75" customHeight="1" x14ac:dyDescent="0.25">
      <c r="A35" s="34">
        <v>27</v>
      </c>
      <c r="B35" s="17" t="s">
        <v>45</v>
      </c>
      <c r="C35" s="34">
        <f>'mau 1-2'!D35</f>
        <v>223</v>
      </c>
      <c r="D35" s="34">
        <f>'K6'!D35+'K7'!D35+'K8'!D35+'K9'!D35</f>
        <v>22</v>
      </c>
      <c r="E35" s="42">
        <f t="shared" si="0"/>
        <v>9.8654708520179373</v>
      </c>
      <c r="F35" s="34">
        <f>'K6'!F35+'K7'!F35+'K8'!F35+'K9'!F35</f>
        <v>106</v>
      </c>
      <c r="G35" s="42">
        <f t="shared" si="1"/>
        <v>47.533632286995513</v>
      </c>
      <c r="H35" s="34">
        <f>'K6'!H35+'K7'!H35+'K8'!H35+'K9'!H35</f>
        <v>91</v>
      </c>
      <c r="I35" s="42">
        <f t="shared" si="2"/>
        <v>40.80717488789238</v>
      </c>
      <c r="J35" s="34">
        <f>'K6'!J35+'K7'!J35+'K8'!J35+'K9'!J35</f>
        <v>4</v>
      </c>
      <c r="K35" s="42">
        <f t="shared" si="3"/>
        <v>1.7937219730941705</v>
      </c>
      <c r="L35" s="34">
        <f>'K6'!L35+'K7'!L35+'K8'!L35+'K9'!L35</f>
        <v>0</v>
      </c>
      <c r="M35" s="42">
        <f t="shared" si="4"/>
        <v>0</v>
      </c>
      <c r="N35" s="34">
        <f>'K6'!N35+'K7'!N35+'K8'!N35+'K9'!N35</f>
        <v>145</v>
      </c>
      <c r="O35" s="42">
        <f t="shared" si="5"/>
        <v>65.02242152466367</v>
      </c>
      <c r="P35" s="34">
        <f>'K6'!P35+'K7'!P35+'K8'!P35+'K9'!P35</f>
        <v>76</v>
      </c>
      <c r="Q35" s="42">
        <f t="shared" si="6"/>
        <v>34.080717488789233</v>
      </c>
      <c r="R35" s="34">
        <f>'K6'!R35+'K7'!R35+'K8'!R35+'K9'!R35</f>
        <v>2</v>
      </c>
      <c r="S35" s="42">
        <f t="shared" ref="S35:S36" si="10">R35/C35*100</f>
        <v>0.89686098654708524</v>
      </c>
      <c r="T35" s="34">
        <f>'K6'!T35+'K7'!T35+'K8'!T35+'K9'!T35</f>
        <v>0</v>
      </c>
      <c r="U35" s="42">
        <f t="shared" si="8"/>
        <v>0</v>
      </c>
      <c r="V35" s="42">
        <f t="shared" si="9"/>
        <v>57.399103139013448</v>
      </c>
    </row>
    <row r="36" spans="1:22" s="43" customFormat="1" ht="21.75" customHeight="1" x14ac:dyDescent="0.25">
      <c r="A36" s="44"/>
      <c r="B36" s="45" t="s">
        <v>180</v>
      </c>
      <c r="C36" s="47">
        <f>SUM(C9:C35)</f>
        <v>8972</v>
      </c>
      <c r="D36" s="47">
        <f>SUM(D9:D35)</f>
        <v>1164</v>
      </c>
      <c r="E36" s="81">
        <f t="shared" si="0"/>
        <v>12.973695942933572</v>
      </c>
      <c r="F36" s="47">
        <f t="shared" ref="F36:T36" si="11">SUM(F9:F35)</f>
        <v>4014</v>
      </c>
      <c r="G36" s="81">
        <f t="shared" si="1"/>
        <v>44.739188586714221</v>
      </c>
      <c r="H36" s="47">
        <f t="shared" si="11"/>
        <v>3266</v>
      </c>
      <c r="I36" s="81">
        <f t="shared" si="2"/>
        <v>36.402139991083374</v>
      </c>
      <c r="J36" s="47">
        <f t="shared" si="11"/>
        <v>523</v>
      </c>
      <c r="K36" s="81">
        <f t="shared" si="3"/>
        <v>5.8292465448060629</v>
      </c>
      <c r="L36" s="47">
        <f t="shared" si="11"/>
        <v>1</v>
      </c>
      <c r="M36" s="81">
        <f t="shared" si="4"/>
        <v>1.1145786892554615E-2</v>
      </c>
      <c r="N36" s="47">
        <f t="shared" si="11"/>
        <v>6658</v>
      </c>
      <c r="O36" s="81">
        <f t="shared" si="5"/>
        <v>74.208649130628629</v>
      </c>
      <c r="P36" s="47">
        <f>SUM(P9:P35)</f>
        <v>1971</v>
      </c>
      <c r="Q36" s="81">
        <f t="shared" si="6"/>
        <v>21.968345965225144</v>
      </c>
      <c r="R36" s="47">
        <f>SUM(R9:R35)</f>
        <v>329</v>
      </c>
      <c r="S36" s="81">
        <f t="shared" si="10"/>
        <v>3.6669638876504678</v>
      </c>
      <c r="T36" s="47">
        <f t="shared" si="11"/>
        <v>10</v>
      </c>
      <c r="U36" s="81">
        <f t="shared" si="8"/>
        <v>0.11145786892554616</v>
      </c>
      <c r="V36" s="42">
        <f t="shared" ref="V36" si="12">E36+G36</f>
        <v>57.712884529647795</v>
      </c>
    </row>
    <row r="38" spans="1:22" ht="65.25" customHeight="1" x14ac:dyDescent="0.2"/>
    <row r="41" spans="1:22" ht="45.75" customHeight="1" x14ac:dyDescent="0.2"/>
    <row r="44" spans="1:22" ht="78.75" customHeight="1" x14ac:dyDescent="0.2"/>
    <row r="45" spans="1:22" ht="60" customHeight="1" x14ac:dyDescent="0.2"/>
  </sheetData>
  <mergeCells count="23">
    <mergeCell ref="V6:V8"/>
    <mergeCell ref="R7:S7"/>
    <mergeCell ref="T7:U7"/>
    <mergeCell ref="A2:F2"/>
    <mergeCell ref="D7:E7"/>
    <mergeCell ref="F7:G7"/>
    <mergeCell ref="H7:I7"/>
    <mergeCell ref="J7:K7"/>
    <mergeCell ref="L7:M7"/>
    <mergeCell ref="A3:F3"/>
    <mergeCell ref="N6:U6"/>
    <mergeCell ref="A6:A8"/>
    <mergeCell ref="C6:C8"/>
    <mergeCell ref="D6:M6"/>
    <mergeCell ref="B6:B8"/>
    <mergeCell ref="N7:O7"/>
    <mergeCell ref="P7:Q7"/>
    <mergeCell ref="T3:U3"/>
    <mergeCell ref="A4:U4"/>
    <mergeCell ref="A5:U5"/>
    <mergeCell ref="G1:U1"/>
    <mergeCell ref="G2:U2"/>
    <mergeCell ref="A1:F1"/>
  </mergeCells>
  <phoneticPr fontId="0" type="noConversion"/>
  <pageMargins left="0.75" right="0.52" top="0.32" bottom="0.19" header="0.2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Mau 1-1</vt:lpstr>
      <vt:lpstr>mau 1-2</vt:lpstr>
      <vt:lpstr>K6</vt:lpstr>
      <vt:lpstr>K7</vt:lpstr>
      <vt:lpstr>Sheet2</vt:lpstr>
      <vt:lpstr>K8</vt:lpstr>
      <vt:lpstr>Sheet3</vt:lpstr>
      <vt:lpstr>K9</vt:lpstr>
      <vt:lpstr>Toan truong</vt:lpstr>
      <vt:lpstr>Tu chon</vt:lpstr>
      <vt:lpstr>CSVC</vt:lpstr>
      <vt:lpstr>DN1</vt:lpstr>
      <vt:lpstr>DN2</vt:lpstr>
      <vt:lpstr>Sheet1</vt:lpstr>
      <vt:lpstr>Sheet4</vt:lpstr>
    </vt:vector>
  </TitlesOfParts>
  <Manager/>
  <Company>- VQD -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Quang Duong</dc:creator>
  <cp:keywords/>
  <dc:description/>
  <cp:lastModifiedBy>Windows User</cp:lastModifiedBy>
  <cp:revision/>
  <dcterms:created xsi:type="dcterms:W3CDTF">2015-01-12T01:11:46Z</dcterms:created>
  <dcterms:modified xsi:type="dcterms:W3CDTF">2019-04-04T01:41:59Z</dcterms:modified>
  <cp:category/>
  <cp:contentStatus/>
</cp:coreProperties>
</file>